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BMN - TECHNOLOGIE\Tepelné hospodářství\VŘ REALIZACE\Zadávací dokumentace\Výkaz výměr\"/>
    </mc:Choice>
  </mc:AlternateContent>
  <bookViews>
    <workbookView xWindow="0" yWindow="0" windowWidth="28800" windowHeight="12435"/>
  </bookViews>
  <sheets>
    <sheet name="1 - D.1.2. Stavebně konst..." sheetId="2" r:id="rId1"/>
    <sheet name="Seznam figur" sheetId="5" r:id="rId2"/>
    <sheet name="Pokyny pro vyplnění" sheetId="6" r:id="rId3"/>
  </sheets>
  <definedNames>
    <definedName name="_xlnm._FilterDatabase" localSheetId="0" hidden="1">'1 - D.1.2. Stavebně konst...'!$C$101:$K$344</definedName>
    <definedName name="_xlnm.Print_Titles" localSheetId="0">'1 - D.1.2. Stavebně konst...'!$101:$101</definedName>
    <definedName name="_xlnm.Print_Titles" localSheetId="1">'Seznam figur'!$9:$9</definedName>
    <definedName name="_xlnm.Print_Area" localSheetId="0">'1 - D.1.2. Stavebně konst...'!$C$4:$J$41,'1 - D.1.2. Stavebně konst...'!$C$47:$J$81,'1 - D.1.2. Stavebně konst...'!$C$87:$K$344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1">'Seznam figur'!$C$4:$G$92</definedName>
  </definedNames>
  <calcPr calcId="162913"/>
</workbook>
</file>

<file path=xl/calcChain.xml><?xml version="1.0" encoding="utf-8"?>
<calcChain xmlns="http://schemas.openxmlformats.org/spreadsheetml/2006/main">
  <c r="D7" i="5" l="1"/>
  <c r="J39" i="2"/>
  <c r="J38" i="2"/>
  <c r="J37" i="2"/>
  <c r="BI340" i="2"/>
  <c r="BH340" i="2"/>
  <c r="BG340" i="2"/>
  <c r="BF340" i="2"/>
  <c r="T340" i="2"/>
  <c r="T339" i="2"/>
  <c r="R340" i="2"/>
  <c r="R339" i="2"/>
  <c r="P340" i="2"/>
  <c r="P339" i="2"/>
  <c r="BI336" i="2"/>
  <c r="BH336" i="2"/>
  <c r="BG336" i="2"/>
  <c r="BF336" i="2"/>
  <c r="T336" i="2"/>
  <c r="R336" i="2"/>
  <c r="P336" i="2"/>
  <c r="BI333" i="2"/>
  <c r="BH333" i="2"/>
  <c r="BG333" i="2"/>
  <c r="BF333" i="2"/>
  <c r="T333" i="2"/>
  <c r="R333" i="2"/>
  <c r="P333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1" i="2"/>
  <c r="BH311" i="2"/>
  <c r="BG311" i="2"/>
  <c r="BF311" i="2"/>
  <c r="T311" i="2"/>
  <c r="R311" i="2"/>
  <c r="P311" i="2"/>
  <c r="BI306" i="2"/>
  <c r="BH306" i="2"/>
  <c r="BG306" i="2"/>
  <c r="BF306" i="2"/>
  <c r="T306" i="2"/>
  <c r="R306" i="2"/>
  <c r="P306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89" i="2"/>
  <c r="BH289" i="2"/>
  <c r="BG289" i="2"/>
  <c r="BF289" i="2"/>
  <c r="T289" i="2"/>
  <c r="R289" i="2"/>
  <c r="P289" i="2"/>
  <c r="BI284" i="2"/>
  <c r="BH284" i="2"/>
  <c r="BG284" i="2"/>
  <c r="BF284" i="2"/>
  <c r="T284" i="2"/>
  <c r="R284" i="2"/>
  <c r="P284" i="2"/>
  <c r="BI278" i="2"/>
  <c r="BH278" i="2"/>
  <c r="BG278" i="2"/>
  <c r="BF278" i="2"/>
  <c r="T278" i="2"/>
  <c r="T277" i="2"/>
  <c r="R278" i="2"/>
  <c r="R277" i="2"/>
  <c r="P278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5" i="2"/>
  <c r="BH255" i="2"/>
  <c r="BG255" i="2"/>
  <c r="BF255" i="2"/>
  <c r="T255" i="2"/>
  <c r="R255" i="2"/>
  <c r="P255" i="2"/>
  <c r="BI249" i="2"/>
  <c r="BH249" i="2"/>
  <c r="BG249" i="2"/>
  <c r="BF249" i="2"/>
  <c r="T249" i="2"/>
  <c r="T248" i="2"/>
  <c r="R249" i="2"/>
  <c r="R248" i="2"/>
  <c r="P249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T234" i="2" s="1"/>
  <c r="R235" i="2"/>
  <c r="R234" i="2" s="1"/>
  <c r="P235" i="2"/>
  <c r="P234" i="2" s="1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18" i="2"/>
  <c r="BH218" i="2"/>
  <c r="BG218" i="2"/>
  <c r="BF218" i="2"/>
  <c r="T218" i="2"/>
  <c r="R218" i="2"/>
  <c r="P218" i="2"/>
  <c r="BI213" i="2"/>
  <c r="BH213" i="2"/>
  <c r="BG213" i="2"/>
  <c r="BF213" i="2"/>
  <c r="T213" i="2"/>
  <c r="R213" i="2"/>
  <c r="P213" i="2"/>
  <c r="BI208" i="2"/>
  <c r="BH208" i="2"/>
  <c r="BG208" i="2"/>
  <c r="BF208" i="2"/>
  <c r="T208" i="2"/>
  <c r="R208" i="2"/>
  <c r="P208" i="2"/>
  <c r="BI203" i="2"/>
  <c r="BH203" i="2"/>
  <c r="BG203" i="2"/>
  <c r="BF203" i="2"/>
  <c r="T203" i="2"/>
  <c r="R203" i="2"/>
  <c r="P203" i="2"/>
  <c r="BI198" i="2"/>
  <c r="BH198" i="2"/>
  <c r="BG198" i="2"/>
  <c r="BF198" i="2"/>
  <c r="T198" i="2"/>
  <c r="R198" i="2"/>
  <c r="P198" i="2"/>
  <c r="BI193" i="2"/>
  <c r="BH193" i="2"/>
  <c r="BG193" i="2"/>
  <c r="BF193" i="2"/>
  <c r="T193" i="2"/>
  <c r="R193" i="2"/>
  <c r="P193" i="2"/>
  <c r="BI186" i="2"/>
  <c r="BH186" i="2"/>
  <c r="BG186" i="2"/>
  <c r="BF186" i="2"/>
  <c r="T186" i="2"/>
  <c r="R186" i="2"/>
  <c r="P186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38" i="2"/>
  <c r="BH138" i="2"/>
  <c r="BG138" i="2"/>
  <c r="BF138" i="2"/>
  <c r="T138" i="2"/>
  <c r="R138" i="2"/>
  <c r="P138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4" i="2"/>
  <c r="BH124" i="2"/>
  <c r="BG124" i="2"/>
  <c r="BF124" i="2"/>
  <c r="T124" i="2"/>
  <c r="R124" i="2"/>
  <c r="P124" i="2"/>
  <c r="BI119" i="2"/>
  <c r="BH119" i="2"/>
  <c r="BG119" i="2"/>
  <c r="BF119" i="2"/>
  <c r="T119" i="2"/>
  <c r="R119" i="2"/>
  <c r="P119" i="2"/>
  <c r="BI110" i="2"/>
  <c r="BH110" i="2"/>
  <c r="BG110" i="2"/>
  <c r="BF110" i="2"/>
  <c r="T110" i="2"/>
  <c r="R110" i="2"/>
  <c r="P110" i="2"/>
  <c r="BI105" i="2"/>
  <c r="BH105" i="2"/>
  <c r="BG105" i="2"/>
  <c r="BF105" i="2"/>
  <c r="T105" i="2"/>
  <c r="R105" i="2"/>
  <c r="P105" i="2"/>
  <c r="J99" i="2"/>
  <c r="J98" i="2"/>
  <c r="F98" i="2"/>
  <c r="F96" i="2"/>
  <c r="E94" i="2"/>
  <c r="J59" i="2"/>
  <c r="J58" i="2"/>
  <c r="F58" i="2"/>
  <c r="F56" i="2"/>
  <c r="E54" i="2"/>
  <c r="J20" i="2"/>
  <c r="E20" i="2"/>
  <c r="F59" i="2" s="1"/>
  <c r="J19" i="2"/>
  <c r="J14" i="2"/>
  <c r="J96" i="2" s="1"/>
  <c r="E7" i="2"/>
  <c r="E90" i="2" s="1"/>
  <c r="BK301" i="2"/>
  <c r="BK261" i="2"/>
  <c r="BK218" i="2"/>
  <c r="J124" i="2"/>
  <c r="BK298" i="2"/>
  <c r="BK263" i="2"/>
  <c r="BK232" i="2"/>
  <c r="BK110" i="2"/>
  <c r="BK278" i="2"/>
  <c r="BK179" i="2"/>
  <c r="J325" i="2"/>
  <c r="BK266" i="2"/>
  <c r="J336" i="2"/>
  <c r="J271" i="2"/>
  <c r="BK225" i="2"/>
  <c r="J129" i="2"/>
  <c r="J317" i="2"/>
  <c r="J278" i="2"/>
  <c r="BK244" i="2"/>
  <c r="BK170" i="2"/>
  <c r="BK322" i="2"/>
  <c r="BK239" i="2"/>
  <c r="J148" i="2"/>
  <c r="BK340" i="2"/>
  <c r="BK333" i="2"/>
  <c r="BK294" i="2"/>
  <c r="BK163" i="2"/>
  <c r="BK208" i="2"/>
  <c r="J110" i="2"/>
  <c r="BK323" i="2"/>
  <c r="J260" i="2"/>
  <c r="BK273" i="2"/>
  <c r="BK227" i="2"/>
  <c r="J143" i="2"/>
  <c r="J323" i="2"/>
  <c r="J255" i="2"/>
  <c r="BK198" i="2"/>
  <c r="BK157" i="2"/>
  <c r="BK316" i="2"/>
  <c r="J235" i="2"/>
  <c r="J173" i="2"/>
  <c r="J316" i="2"/>
  <c r="J244" i="2"/>
  <c r="BK160" i="2"/>
  <c r="BK275" i="2"/>
  <c r="J229" i="2"/>
  <c r="BK186" i="2"/>
  <c r="BK325" i="2"/>
  <c r="J296" i="2"/>
  <c r="J249" i="2"/>
  <c r="J193" i="2"/>
  <c r="J154" i="2"/>
  <c r="BK306" i="2"/>
  <c r="J227" i="2"/>
  <c r="J322" i="2"/>
  <c r="BK311" i="2"/>
  <c r="BK229" i="2"/>
  <c r="J186" i="2"/>
  <c r="BK284" i="2"/>
  <c r="J232" i="2"/>
  <c r="J170" i="2"/>
  <c r="J138" i="2"/>
  <c r="J328" i="2"/>
  <c r="BK255" i="2"/>
  <c r="J203" i="2"/>
  <c r="J311" i="2"/>
  <c r="J275" i="2"/>
  <c r="J218" i="2"/>
  <c r="BK166" i="2"/>
  <c r="J333" i="2"/>
  <c r="BK271" i="2"/>
  <c r="BK143" i="2"/>
  <c r="J340" i="2"/>
  <c r="BK213" i="2"/>
  <c r="BK154" i="2"/>
  <c r="J306" i="2"/>
  <c r="BK249" i="2"/>
  <c r="J166" i="2"/>
  <c r="J266" i="2"/>
  <c r="J225" i="2"/>
  <c r="J163" i="2"/>
  <c r="J273" i="2"/>
  <c r="J176" i="2"/>
  <c r="J132" i="2"/>
  <c r="J263" i="2"/>
  <c r="BK129" i="2"/>
  <c r="J294" i="2"/>
  <c r="J160" i="2"/>
  <c r="BK336" i="2"/>
  <c r="J298" i="2"/>
  <c r="J105" i="2"/>
  <c r="BK317" i="2"/>
  <c r="J239" i="2"/>
  <c r="BK173" i="2"/>
  <c r="BK328" i="2"/>
  <c r="BK289" i="2"/>
  <c r="J246" i="2"/>
  <c r="J179" i="2"/>
  <c r="BK124" i="2"/>
  <c r="J289" i="2"/>
  <c r="BK203" i="2"/>
  <c r="BK119" i="2"/>
  <c r="BK296" i="2"/>
  <c r="BK176" i="2"/>
  <c r="BK132" i="2"/>
  <c r="BK260" i="2"/>
  <c r="J213" i="2"/>
  <c r="BK105" i="2"/>
  <c r="J301" i="2"/>
  <c r="J261" i="2"/>
  <c r="J208" i="2"/>
  <c r="J119" i="2"/>
  <c r="J284" i="2"/>
  <c r="J198" i="2"/>
  <c r="BK235" i="2"/>
  <c r="BK148" i="2"/>
  <c r="BK246" i="2"/>
  <c r="BK138" i="2"/>
  <c r="BK193" i="2"/>
  <c r="J157" i="2"/>
  <c r="P104" i="2" l="1"/>
  <c r="T104" i="2"/>
  <c r="P118" i="2"/>
  <c r="BK153" i="2"/>
  <c r="J153" i="2" s="1"/>
  <c r="J67" i="2" s="1"/>
  <c r="T153" i="2"/>
  <c r="R169" i="2"/>
  <c r="P224" i="2"/>
  <c r="R238" i="2"/>
  <c r="R254" i="2"/>
  <c r="P265" i="2"/>
  <c r="BK283" i="2"/>
  <c r="J283" i="2"/>
  <c r="J77" i="2" s="1"/>
  <c r="BK300" i="2"/>
  <c r="J300" i="2" s="1"/>
  <c r="J78" i="2" s="1"/>
  <c r="R300" i="2"/>
  <c r="T327" i="2"/>
  <c r="BK104" i="2"/>
  <c r="J104" i="2"/>
  <c r="J65" i="2"/>
  <c r="R104" i="2"/>
  <c r="T118" i="2"/>
  <c r="P153" i="2"/>
  <c r="R153" i="2"/>
  <c r="P169" i="2"/>
  <c r="BK224" i="2"/>
  <c r="J224" i="2"/>
  <c r="J69" i="2"/>
  <c r="R224" i="2"/>
  <c r="BK238" i="2"/>
  <c r="J238" i="2"/>
  <c r="J72" i="2"/>
  <c r="T238" i="2"/>
  <c r="P254" i="2"/>
  <c r="BK265" i="2"/>
  <c r="J265" i="2"/>
  <c r="J75" i="2"/>
  <c r="T265" i="2"/>
  <c r="R283" i="2"/>
  <c r="P300" i="2"/>
  <c r="BK327" i="2"/>
  <c r="J327" i="2" s="1"/>
  <c r="J79" i="2" s="1"/>
  <c r="R327" i="2"/>
  <c r="BK118" i="2"/>
  <c r="J118" i="2"/>
  <c r="J66" i="2"/>
  <c r="R118" i="2"/>
  <c r="BK169" i="2"/>
  <c r="J169" i="2"/>
  <c r="J68" i="2"/>
  <c r="T169" i="2"/>
  <c r="T224" i="2"/>
  <c r="P238" i="2"/>
  <c r="BK254" i="2"/>
  <c r="J254" i="2" s="1"/>
  <c r="J74" i="2" s="1"/>
  <c r="T254" i="2"/>
  <c r="R265" i="2"/>
  <c r="P283" i="2"/>
  <c r="T283" i="2"/>
  <c r="T300" i="2"/>
  <c r="P327" i="2"/>
  <c r="BK234" i="2"/>
  <c r="J234" i="2" s="1"/>
  <c r="J70" i="2" s="1"/>
  <c r="BK277" i="2"/>
  <c r="J277" i="2" s="1"/>
  <c r="J76" i="2" s="1"/>
  <c r="BK248" i="2"/>
  <c r="J248" i="2" s="1"/>
  <c r="J73" i="2" s="1"/>
  <c r="BK339" i="2"/>
  <c r="J339" i="2"/>
  <c r="J80" i="2" s="1"/>
  <c r="E50" i="2"/>
  <c r="BE105" i="2"/>
  <c r="BE157" i="2"/>
  <c r="BE179" i="2"/>
  <c r="BE198" i="2"/>
  <c r="BE218" i="2"/>
  <c r="BE246" i="2"/>
  <c r="BE249" i="2"/>
  <c r="BE260" i="2"/>
  <c r="BE271" i="2"/>
  <c r="BE273" i="2"/>
  <c r="BE275" i="2"/>
  <c r="BE284" i="2"/>
  <c r="BE298" i="2"/>
  <c r="BE325" i="2"/>
  <c r="BE333" i="2"/>
  <c r="BE336" i="2"/>
  <c r="BE340" i="2"/>
  <c r="BE124" i="2"/>
  <c r="BE154" i="2"/>
  <c r="BE163" i="2"/>
  <c r="BE186" i="2"/>
  <c r="BE208" i="2"/>
  <c r="BE213" i="2"/>
  <c r="BE225" i="2"/>
  <c r="BE227" i="2"/>
  <c r="BE255" i="2"/>
  <c r="BE261" i="2"/>
  <c r="BE266" i="2"/>
  <c r="BE294" i="2"/>
  <c r="BE301" i="2"/>
  <c r="BE317" i="2"/>
  <c r="BE323" i="2"/>
  <c r="BE328" i="2"/>
  <c r="J56" i="2"/>
  <c r="F99" i="2"/>
  <c r="BE132" i="2"/>
  <c r="BE138" i="2"/>
  <c r="BE143" i="2"/>
  <c r="BE170" i="2"/>
  <c r="BE235" i="2"/>
  <c r="BE278" i="2"/>
  <c r="BE306" i="2"/>
  <c r="BE316" i="2"/>
  <c r="BE322" i="2"/>
  <c r="BE110" i="2"/>
  <c r="BE119" i="2"/>
  <c r="BE129" i="2"/>
  <c r="BE148" i="2"/>
  <c r="BE160" i="2"/>
  <c r="BE166" i="2"/>
  <c r="BE173" i="2"/>
  <c r="BE176" i="2"/>
  <c r="BE193" i="2"/>
  <c r="BE203" i="2"/>
  <c r="BE229" i="2"/>
  <c r="BE232" i="2"/>
  <c r="BE239" i="2"/>
  <c r="BE244" i="2"/>
  <c r="BE263" i="2"/>
  <c r="BE289" i="2"/>
  <c r="BE296" i="2"/>
  <c r="BE311" i="2"/>
  <c r="J36" i="2"/>
  <c r="F37" i="2"/>
  <c r="F36" i="2"/>
  <c r="F38" i="2"/>
  <c r="F39" i="2"/>
  <c r="T237" i="2" l="1"/>
  <c r="P237" i="2"/>
  <c r="P102" i="2" s="1"/>
  <c r="R103" i="2"/>
  <c r="R237" i="2"/>
  <c r="P103" i="2"/>
  <c r="T103" i="2"/>
  <c r="T102" i="2" s="1"/>
  <c r="BK103" i="2"/>
  <c r="J103" i="2" s="1"/>
  <c r="J64" i="2" s="1"/>
  <c r="BK237" i="2"/>
  <c r="J237" i="2" s="1"/>
  <c r="J71" i="2" s="1"/>
  <c r="J35" i="2"/>
  <c r="F35" i="2"/>
  <c r="R102" i="2" l="1"/>
  <c r="BK102" i="2"/>
  <c r="J102" i="2"/>
  <c r="J63" i="2"/>
  <c r="J32" i="2" l="1"/>
  <c r="J41" i="2" l="1"/>
</calcChain>
</file>

<file path=xl/sharedStrings.xml><?xml version="1.0" encoding="utf-8"?>
<sst xmlns="http://schemas.openxmlformats.org/spreadsheetml/2006/main" count="3105" uniqueCount="710">
  <si>
    <t>False</t>
  </si>
  <si>
    <t>21</t>
  </si>
  <si>
    <t>15</t>
  </si>
  <si>
    <t>v ---  níže se nacházejí doplnkové a pomocné údaje k sestavám  --- v</t>
  </si>
  <si>
    <t>Kód:</t>
  </si>
  <si>
    <t>kub4</t>
  </si>
  <si>
    <t>Stavba:</t>
  </si>
  <si>
    <t>Arerál nemocnice Bohumín</t>
  </si>
  <si>
    <t>KSO:</t>
  </si>
  <si>
    <t/>
  </si>
  <si>
    <t>CC-CZ:</t>
  </si>
  <si>
    <t>Místo:</t>
  </si>
  <si>
    <t>Bohumín</t>
  </si>
  <si>
    <t>Datum:</t>
  </si>
  <si>
    <t>Zadavatel:</t>
  </si>
  <si>
    <t>IČ:</t>
  </si>
  <si>
    <t>Město Bohumín,Masarykova 158,735 81 Bohumín</t>
  </si>
  <si>
    <t>DIČ:</t>
  </si>
  <si>
    <t>Uchazeč:</t>
  </si>
  <si>
    <t>Projektant:</t>
  </si>
  <si>
    <t>TZB Orlová s.r.o.,Slezská 1288,735 14 Orlová</t>
  </si>
  <si>
    <t>True</t>
  </si>
  <si>
    <t>Zpracovatel:</t>
  </si>
  <si>
    <t>Beránek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</si>
  <si>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</si>
  <si>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</si>
  <si>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</si>
  <si>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</si>
  <si>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</si>
  <si>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</si>
  <si>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</si>
  <si>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</si>
  <si>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</si>
  <si>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</si>
  <si>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</si>
  <si>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</si>
  <si>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</si>
  <si>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</si>
  <si>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</si>
  <si>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</si>
  <si>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Typ</t>
  </si>
  <si>
    <t>Náklady stavby celkem</t>
  </si>
  <si>
    <t>D</t>
  </si>
  <si>
    <t>0</t>
  </si>
  <si>
    <t>STA</t>
  </si>
  <si>
    <t>1</t>
  </si>
  <si>
    <t>2</t>
  </si>
  <si>
    <t>D.1.2. Stavebně konstrukční řešení</t>
  </si>
  <si>
    <t>Soupis</t>
  </si>
  <si>
    <t>{9b950f5c-9fc7-4503-95de-a8db48013f8b}</t>
  </si>
  <si>
    <t>f1</t>
  </si>
  <si>
    <t>plocha vnitřních omítek stěn</t>
  </si>
  <si>
    <t>113,75</t>
  </si>
  <si>
    <t>f2</t>
  </si>
  <si>
    <t>výmalba stropu</t>
  </si>
  <si>
    <t>56</t>
  </si>
  <si>
    <t>KRYCÍ LIST SOUPISU PRACÍ</t>
  </si>
  <si>
    <t>Objekt:</t>
  </si>
  <si>
    <t>a - SO A - Kotelna</t>
  </si>
  <si>
    <t>Soupis:</t>
  </si>
  <si>
    <t>1 - D.1.2. Stavebně konstrukční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</si>
  <si>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</si>
  <si>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</si>
  <si>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</si>
  <si>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</si>
  <si>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</si>
  <si>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</si>
  <si>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</si>
  <si>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</si>
  <si>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</si>
  <si>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</si>
  <si>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</si>
  <si>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</si>
  <si>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723 - Zdravotechnika - vnitřní plynovod</t>
  </si>
  <si>
    <t xml:space="preserve">    727 - Zdravotechnika - požární ochrana</t>
  </si>
  <si>
    <t xml:space="preserve">    741 - Elektroinstalace - silnoproud</t>
  </si>
  <si>
    <t xml:space="preserve">    751 - Vzduchotechnika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</si>
  <si>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</si>
  <si>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</si>
  <si>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</si>
  <si>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</si>
  <si>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</si>
  <si>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</si>
  <si>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</si>
  <si>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</si>
  <si>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</si>
  <si>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</si>
  <si>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</si>
  <si>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</si>
  <si>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</si>
  <si>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</si>
  <si>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</si>
  <si>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</si>
  <si>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</si>
  <si>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</si>
  <si>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</si>
  <si>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</si>
  <si>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</si>
  <si>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</si>
  <si>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</si>
  <si>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278381531</t>
  </si>
  <si>
    <t>Základy pod stroje nebo technologická zařízení z betonu s bedněním, odbedněním, bez úpravy povrchu z betonu prostého objemu souvislé základové konstrukce do 5 m3 tř. C 16/20, složitosti I</t>
  </si>
  <si>
    <t>m3</t>
  </si>
  <si>
    <t>CS ÚRS 2021 02</t>
  </si>
  <si>
    <t>4</t>
  </si>
  <si>
    <t>-603308310</t>
  </si>
  <si>
    <t>Online PSC</t>
  </si>
  <si>
    <t>https://podminky.urs.cz/item/CS_URS_2021_02/278381531</t>
  </si>
  <si>
    <t>VV</t>
  </si>
  <si>
    <t>"v.č.D1.2.-02 základ pod bojlery</t>
  </si>
  <si>
    <t>2,08*1,12*0,50</t>
  </si>
  <si>
    <t>Součet</t>
  </si>
  <si>
    <t>278381631</t>
  </si>
  <si>
    <t>Základy pod stroje nebo technologická zařízení z betonu s bedněním, odbedněním, bez úpravy povrchu z betonu prostého objemu souvislé základové konstrukce přes 5 do 25 m3 tř. C 16/20, složitosti I</t>
  </si>
  <si>
    <t>2048727391</t>
  </si>
  <si>
    <t>https://podminky.urs.cz/item/CS_URS_2021_02/278381631</t>
  </si>
  <si>
    <t>"v.č.D1.2.-02 základ pod kotle</t>
  </si>
  <si>
    <t>4,60*1,80*1,00</t>
  </si>
  <si>
    <t>"v.č.D1.2.-02 podlaha</t>
  </si>
  <si>
    <t>5,00*8,00*0,40</t>
  </si>
  <si>
    <t>-2,00*2,00*0,40</t>
  </si>
  <si>
    <t>3</t>
  </si>
  <si>
    <t>Svislé a kompletní konstrukce</t>
  </si>
  <si>
    <t>310238211</t>
  </si>
  <si>
    <t>Zazdívka otvorů ve zdivu nadzákladovém cihlami pálenými plochy přes 0,25 m2 do 1 m2 na maltu vápenocementovou</t>
  </si>
  <si>
    <t>-452633488</t>
  </si>
  <si>
    <t>https://podminky.urs.cz/item/CS_URS_2021_02/310238211</t>
  </si>
  <si>
    <t>"v.č.D1.2.-02</t>
  </si>
  <si>
    <t>0,80*0,80*0,60"potrubí</t>
  </si>
  <si>
    <t>311101211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</si>
  <si>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do 0,02 m2</t>
  </si>
  <si>
    <t>m</t>
  </si>
  <si>
    <t>1141123931</t>
  </si>
  <si>
    <t>https://podminky.urs.cz/item/CS_URS_2021_02/311101211</t>
  </si>
  <si>
    <t>0,80"havarijní čerpání chráníčka</t>
  </si>
  <si>
    <t>5</t>
  </si>
  <si>
    <t>M</t>
  </si>
  <si>
    <t>28611112</t>
  </si>
  <si>
    <t>trubka kanalizační PVC DN 110x500mm SN4</t>
  </si>
  <si>
    <t>8</t>
  </si>
  <si>
    <t>-1426526203</t>
  </si>
  <si>
    <t>https://podminky.urs.cz/item/CS_URS_2021_02/28611112</t>
  </si>
  <si>
    <t>0,8*1,01 'Přepočtené koeficientem množství</t>
  </si>
  <si>
    <t>6</t>
  </si>
  <si>
    <t>340237212</t>
  </si>
  <si>
    <t>Zazdívka otvorů v příčkách nebo stěnách cihlami plnými pálenými plochy přes 0,09 m2 do 0,25 m2, tloušťky přes 100 mm</t>
  </si>
  <si>
    <t>kus</t>
  </si>
  <si>
    <t>-1117121489</t>
  </si>
  <si>
    <t>https://podminky.urs.cz/item/CS_URS_2021_02/340237212</t>
  </si>
  <si>
    <t>1"komín</t>
  </si>
  <si>
    <t>1"stěna</t>
  </si>
  <si>
    <t>7</t>
  </si>
  <si>
    <t>340238211</t>
  </si>
  <si>
    <t>Zazdívka otvorů v příčkách nebo stěnách cihlami plnými pálenými plochy přes 0,25 m2 do 1 m2, tloušťky do 100 mm</t>
  </si>
  <si>
    <t>m2</t>
  </si>
  <si>
    <t>911377428</t>
  </si>
  <si>
    <t>https://podminky.urs.cz/item/CS_URS_2021_02/340238211</t>
  </si>
  <si>
    <t>1,11*0,80"HUK</t>
  </si>
  <si>
    <t>340238212</t>
  </si>
  <si>
    <t>Zazdívka otvorů v příčkách nebo stěnách cihlami plnými pálenými plochy přes 0,25 m2 do 1 m2, tloušťky přes 100 mm</t>
  </si>
  <si>
    <t>-483462863</t>
  </si>
  <si>
    <t>https://podminky.urs.cz/item/CS_URS_2021_02/340238212</t>
  </si>
  <si>
    <t>1,11*0,90"potrubí</t>
  </si>
  <si>
    <t>9</t>
  </si>
  <si>
    <t>340239212</t>
  </si>
  <si>
    <t>Zazdívka otvorů v příčkách nebo stěnách cihlami plnými pálenými plochy přes 1 m2 do 4 m2, tloušťky přes 100 mm</t>
  </si>
  <si>
    <t>-1502921384</t>
  </si>
  <si>
    <t>https://podminky.urs.cz/item/CS_URS_2021_02/340239212</t>
  </si>
  <si>
    <t>1,97*0,80</t>
  </si>
  <si>
    <t>Úpravy povrchů, podlahy a osazování výplní</t>
  </si>
  <si>
    <t>10</t>
  </si>
  <si>
    <t>612131101</t>
  </si>
  <si>
    <t>Podkladní a spojovací vrstva vnitřních omítaných ploch cementový postřik nanášený ručně celoplošně stěn</t>
  </si>
  <si>
    <t>-1161543578</t>
  </si>
  <si>
    <t>https://podminky.urs.cz/item/CS_URS_2021_02/612131101</t>
  </si>
  <si>
    <t>11</t>
  </si>
  <si>
    <t>612142001</t>
  </si>
  <si>
    <t>Potažení vnitřních ploch pletivem v ploše nebo pruzích, na plném podkladu sklovláknitým vtlačením do tmelu stěn</t>
  </si>
  <si>
    <t>520320765</t>
  </si>
  <si>
    <t>https://podminky.urs.cz/item/CS_URS_2021_02/612142001</t>
  </si>
  <si>
    <t>12</t>
  </si>
  <si>
    <t>612321111</t>
  </si>
  <si>
    <t>Omítka vápenocementová vnitřních ploch nanášená ručně jednovrstvá, tloušťky do 10 mm hrubá zatřená svislých konstrukcí stěn</t>
  </si>
  <si>
    <t>-68682050</t>
  </si>
  <si>
    <t>https://podminky.urs.cz/item/CS_URS_2021_02/612321111</t>
  </si>
  <si>
    <t>13</t>
  </si>
  <si>
    <t>621215134</t>
  </si>
  <si>
    <t>Oprava kontaktního zateplení z polystyrenových desek jednotlivých malých ploch tloušťky přes 120 do 160 mm podhledů, plochy jednotlivě přes 0,5 do 1,0 m2</t>
  </si>
  <si>
    <t>-820094515</t>
  </si>
  <si>
    <t>https://podminky.urs.cz/item/CS_URS_2021_02/621215134</t>
  </si>
  <si>
    <t>14</t>
  </si>
  <si>
    <t>622385105</t>
  </si>
  <si>
    <t>Omítka tenkovrstvá minerální jednotlivých malých ploch stěn, plochy jednotlivě přes 1,0 do 4,0 m2</t>
  </si>
  <si>
    <t>807427224</t>
  </si>
  <si>
    <t>https://podminky.urs.cz/item/CS_URS_2021_02/622385105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</si>
  <si>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</si>
  <si>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</si>
  <si>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</si>
  <si>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-1587930323</t>
  </si>
  <si>
    <t>https://podminky.urs.cz/item/CS_URS_2021_02/949101111</t>
  </si>
  <si>
    <t>16</t>
  </si>
  <si>
    <t>952901111</t>
  </si>
  <si>
    <t>Vyčištění budov nebo objektů před předáním do užívání budov bytové nebo občanské výstavby, světlé výšky podlaží do 4 m</t>
  </si>
  <si>
    <t>137993076</t>
  </si>
  <si>
    <t>https://podminky.urs.cz/item/CS_URS_2021_02/952901111</t>
  </si>
  <si>
    <t>17</t>
  </si>
  <si>
    <t>953961113</t>
  </si>
  <si>
    <t>Kotvy chemické s vyvrtáním otvoru do betonu, železobetonu nebo tvrdého kamene tmel, velikost M 12, hloubka 110 mm</t>
  </si>
  <si>
    <t>-1319301933</t>
  </si>
  <si>
    <t>https://podminky.urs.cz/item/CS_URS_2021_02/953961113</t>
  </si>
  <si>
    <t>24</t>
  </si>
  <si>
    <t>18</t>
  </si>
  <si>
    <t>966081121</t>
  </si>
  <si>
    <t>Bourání kontaktního zateplení včetně povrchové úpravy omítkou nebo nátěrem malých ploch, jakékoli tloušťky, včetně vyřezání, plochy jednotlivě do 1,0 m2</t>
  </si>
  <si>
    <t>-2079391609</t>
  </si>
  <si>
    <t>https://podminky.urs.cz/item/CS_URS_2021_02/966081121</t>
  </si>
  <si>
    <t>"v.č.D1.2.-02 okno</t>
  </si>
  <si>
    <t>"v.č.D1.2.-02 odvod spalin</t>
  </si>
  <si>
    <t>19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</si>
  <si>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</si>
  <si>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</si>
  <si>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1168556100</t>
  </si>
  <si>
    <t>https://podminky.urs.cz/item/CS_URS_2021_02/967031132</t>
  </si>
  <si>
    <t>(1,10+1,40)*2*0,45</t>
  </si>
  <si>
    <t>0,37*4*0,45</t>
  </si>
  <si>
    <t>20</t>
  </si>
  <si>
    <t>968072455</t>
  </si>
  <si>
    <t>Vybourání kovových rámů oken s křídly, dveřních zárubní, vrat, stěn, ostění nebo obkladů dveřních zárubní, plochy do 2 m2</t>
  </si>
  <si>
    <t>-84261487</t>
  </si>
  <si>
    <t>https://podminky.urs.cz/item/CS_URS_2021_02/968072455</t>
  </si>
  <si>
    <t>968082015</t>
  </si>
  <si>
    <t>Vybourání plastových rámů oken s křídly, dveřních zárubní, vrat rámu oken s křídly, plochy do 1 m2</t>
  </si>
  <si>
    <t>-1519747772</t>
  </si>
  <si>
    <t>https://podminky.urs.cz/item/CS_URS_2021_02/968082015</t>
  </si>
  <si>
    <t>1,10*0,80</t>
  </si>
  <si>
    <t>22</t>
  </si>
  <si>
    <t>971033451</t>
  </si>
  <si>
    <t>Vybourání otvorů ve zdivu základovém nebo nadzákladovém z cihel, tvárnic, příčkovek z cihel pálených na maltu vápennou nebo vápenocementovou plochy do 0,25 m2, tl. do 450 mm</t>
  </si>
  <si>
    <t>-6689385</t>
  </si>
  <si>
    <t>https://podminky.urs.cz/item/CS_URS_2021_02/971033451</t>
  </si>
  <si>
    <t>23</t>
  </si>
  <si>
    <t>971033561</t>
  </si>
  <si>
    <t>Vybourání otvorů ve zdivu základovém nebo nadzákladovém z cihel, tvárnic, příčkovek z cihel pálených na maltu vápennou nebo vápenocementovou plochy do 1 m2, tl. do 600 mm</t>
  </si>
  <si>
    <t>-1068096861</t>
  </si>
  <si>
    <t>https://podminky.urs.cz/item/CS_URS_2021_02/971033561</t>
  </si>
  <si>
    <t>1,10*0,60*0,45</t>
  </si>
  <si>
    <t>977151118</t>
  </si>
  <si>
    <t>Jádrové vrty diamantovými korunkami do stavebních materiálů (železobetonu, betonu, cihel, obkladů, dlažeb, kamene) průměru přes 90 do 100 mm</t>
  </si>
  <si>
    <t>1212929853</t>
  </si>
  <si>
    <t>https://podminky.urs.cz/item/CS_URS_2021_02/977151118</t>
  </si>
  <si>
    <t>0,80"havarijní čerpání</t>
  </si>
  <si>
    <t>25</t>
  </si>
  <si>
    <t>978013191</t>
  </si>
  <si>
    <t>Otlučení vápenných nebo vápenocementových omítek vnitřních ploch stěn s vyškrabáním spar, s očištěním zdiva, v rozsahu přes 50 do 100 %</t>
  </si>
  <si>
    <t>-2146598458</t>
  </si>
  <si>
    <t>https://podminky.urs.cz/item/CS_URS_2021_02/978013191</t>
  </si>
  <si>
    <t>"výkaz výměr</t>
  </si>
  <si>
    <t>3,50*8,50</t>
  </si>
  <si>
    <t>3,50*24,00</t>
  </si>
  <si>
    <t>997</t>
  </si>
  <si>
    <t>Přesun sutě</t>
  </si>
  <si>
    <t>26</t>
  </si>
  <si>
    <t>997013211</t>
  </si>
  <si>
    <t>Vnitrostaveništní doprava suti a vybouraných hmot vodorovně do 50 m svisle ručně pro budovy a haly výšky do 6 m</t>
  </si>
  <si>
    <t>t</t>
  </si>
  <si>
    <t>1372742571</t>
  </si>
  <si>
    <t>https://podminky.urs.cz/item/CS_URS_2021_02/997013211</t>
  </si>
  <si>
    <t>27</t>
  </si>
  <si>
    <t>997013501</t>
  </si>
  <si>
    <t>Odvoz suti a vybouraných hmot na skládku nebo meziskládku se složením, na vzdálenost do 1 km</t>
  </si>
  <si>
    <t>-81082171</t>
  </si>
  <si>
    <t>https://podminky.urs.cz/item/CS_URS_2021_02/997013501</t>
  </si>
  <si>
    <t>28</t>
  </si>
  <si>
    <t>997013511</t>
  </si>
  <si>
    <t>Odvoz suti a vybouraných hmot z meziskládky na skládku s naložením a se složením, na vzdálenost do 1 km</t>
  </si>
  <si>
    <t>214739175</t>
  </si>
  <si>
    <t>https://podminky.urs.cz/item/CS_URS_2021_02/997013511</t>
  </si>
  <si>
    <t>6,358*4 'Přepočtené koeficientem množství</t>
  </si>
  <si>
    <t>29</t>
  </si>
  <si>
    <t>997013631</t>
  </si>
  <si>
    <t>Poplatek za uložení stavebního odpadu na skládce (skládkovné) směsného stavebního a demoličního zatříděného do Katalogu odpadů pod kódem 17 09 04</t>
  </si>
  <si>
    <t>-1104146912</t>
  </si>
  <si>
    <t>https://podminky.urs.cz/item/CS_URS_2021_02/997013631</t>
  </si>
  <si>
    <t>998</t>
  </si>
  <si>
    <t>Přesun hmot</t>
  </si>
  <si>
    <t>30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</si>
  <si>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</si>
  <si>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</si>
  <si>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-415953218</t>
  </si>
  <si>
    <t>https://podminky.urs.cz/item/CS_URS_2021_02/998018001</t>
  </si>
  <si>
    <t>PSV</t>
  </si>
  <si>
    <t>Práce a dodávky PSV</t>
  </si>
  <si>
    <t>723</t>
  </si>
  <si>
    <t>Zdravotechnika - vnitřní plynovod</t>
  </si>
  <si>
    <t>31</t>
  </si>
  <si>
    <t>723150371</t>
  </si>
  <si>
    <t>Potrubí z ocelových trubek hladkých černých spojovaných chráničky Ø 108/4</t>
  </si>
  <si>
    <t>-1967346951</t>
  </si>
  <si>
    <t>https://podminky.urs.cz/item/CS_URS_2021_02/723150371</t>
  </si>
  <si>
    <t>0,20"huk</t>
  </si>
  <si>
    <t>32</t>
  </si>
  <si>
    <t>998723101</t>
  </si>
  <si>
    <t>Přesun hmot pro vnitřní plynovod stanovený z hmotnosti přesunovaného materiálu vodorovná dopravní vzdálenost do 50 m v objektech výšky do 6 m</t>
  </si>
  <si>
    <t>1360694339</t>
  </si>
  <si>
    <t>https://podminky.urs.cz/item/CS_URS_2021_02/998723101</t>
  </si>
  <si>
    <t>33</t>
  </si>
  <si>
    <t>998723181</t>
  </si>
  <si>
    <t>Přesun hmot pro vnitřní plynovod stanovený z hmotnosti přesunovaného materiálu Příplatek k ceně za přesun prováděný bez použití mechanizace pro jakoukoliv výšku objektu</t>
  </si>
  <si>
    <t>-348835414</t>
  </si>
  <si>
    <t>https://podminky.urs.cz/item/CS_URS_2021_02/998723181</t>
  </si>
  <si>
    <t>727</t>
  </si>
  <si>
    <t>Zdravotechnika - požární ochrana</t>
  </si>
  <si>
    <t>34</t>
  </si>
  <si>
    <t>727112008</t>
  </si>
  <si>
    <t>Protipožární trubní ucpávky ocelového potrubí s hořlavou izolací prostup stěnou tloušťky 100 mm požární odolnost EI 60 DN 150</t>
  </si>
  <si>
    <t>1943284166</t>
  </si>
  <si>
    <t>https://podminky.urs.cz/item/CS_URS_2021_02/727112008</t>
  </si>
  <si>
    <t>"v.č.D1.2.-02 potrubí</t>
  </si>
  <si>
    <t>741</t>
  </si>
  <si>
    <t>Elektroinstalace - silnoproud</t>
  </si>
  <si>
    <t>35</t>
  </si>
  <si>
    <t>741210002</t>
  </si>
  <si>
    <t>Montáž rozvodnic oceloplechových nebo plastových bez zapojení vodičů běžných, hmotnosti do 50 kg</t>
  </si>
  <si>
    <t>1766349016</t>
  </si>
  <si>
    <t>https://podminky.urs.cz/item/CS_URS_2021_02/741210002</t>
  </si>
  <si>
    <t>1"skříň HUK</t>
  </si>
  <si>
    <t>36</t>
  </si>
  <si>
    <t>00000</t>
  </si>
  <si>
    <t>skříň HUK 110x1400mm</t>
  </si>
  <si>
    <t>vlastní CÚ 2021 02</t>
  </si>
  <si>
    <t>655086225</t>
  </si>
  <si>
    <t>37</t>
  </si>
  <si>
    <t>998741101</t>
  </si>
  <si>
    <t>Přesun hmot pro silnoproud stanovený z hmotnosti přesunovaného materiálu vodorovná dopravní vzdálenost do 50 m v objektech výšky do 6 m</t>
  </si>
  <si>
    <t>-947290880</t>
  </si>
  <si>
    <t>https://podminky.urs.cz/item/CS_URS_2021_02/998741101</t>
  </si>
  <si>
    <t>38</t>
  </si>
  <si>
    <t>998741181</t>
  </si>
  <si>
    <t>Přesun hmot pro silnoproud stanovený z hmotnosti přesunovaného materiálu Příplatek k ceně za přesun prováděný bez použití mechanizace pro jakoukoliv výšku objektu</t>
  </si>
  <si>
    <t>-1206985057</t>
  </si>
  <si>
    <t>https://podminky.urs.cz/item/CS_URS_2021_02/998741181</t>
  </si>
  <si>
    <t>751</t>
  </si>
  <si>
    <t>Vzduchotechnika</t>
  </si>
  <si>
    <t>39</t>
  </si>
  <si>
    <t>751398051</t>
  </si>
  <si>
    <t>Montáž ostatních zařízení protidešťové žaluzie nebo žaluziové klapky na čtyřhranné potrubí, průřezu do 0,150 m2</t>
  </si>
  <si>
    <t>-1346980004</t>
  </si>
  <si>
    <t>https://podminky.urs.cz/item/CS_URS_2021_02/751398051</t>
  </si>
  <si>
    <t>1"dveře</t>
  </si>
  <si>
    <t>40</t>
  </si>
  <si>
    <t>42972918</t>
  </si>
  <si>
    <t>žaluzie protidešťová s pevnými lamelami, pozink, pro potrubí 355x355mm</t>
  </si>
  <si>
    <t>65410635</t>
  </si>
  <si>
    <t>https://podminky.urs.cz/item/CS_URS_2021_02/42972918</t>
  </si>
  <si>
    <t>41</t>
  </si>
  <si>
    <t>998751101</t>
  </si>
  <si>
    <t>Přesun hmot pro vzduchotechniku stanovený z hmotnosti přesunovaného materiálu vodorovná dopravní vzdálenost do 100 m v objektech výšky do 12 m</t>
  </si>
  <si>
    <t>-1179446079</t>
  </si>
  <si>
    <t>https://podminky.urs.cz/item/CS_URS_2021_02/998751101</t>
  </si>
  <si>
    <t>42</t>
  </si>
  <si>
    <t>998751181</t>
  </si>
  <si>
    <t>Přesun hmot pro vzduchotechniku stanovený z hmotnosti přesunovaného materiálu Příplatek k cenám za přesun prováděný bez použití mechanizace pro jakoukoliv výšku objektu</t>
  </si>
  <si>
    <t>-742742315</t>
  </si>
  <si>
    <t>https://podminky.urs.cz/item/CS_URS_2021_02/998751181</t>
  </si>
  <si>
    <t>764</t>
  </si>
  <si>
    <t>Konstrukce klempířské</t>
  </si>
  <si>
    <t>43</t>
  </si>
  <si>
    <t>764002851</t>
  </si>
  <si>
    <t>Demontáž klempířských konstrukcí oplechování parapetů do suti</t>
  </si>
  <si>
    <t>-344350081</t>
  </si>
  <si>
    <t>https://podminky.urs.cz/item/CS_URS_2021_02/764002851</t>
  </si>
  <si>
    <t>1,20</t>
  </si>
  <si>
    <t>766</t>
  </si>
  <si>
    <t>Konstrukce truhlářské</t>
  </si>
  <si>
    <t>44</t>
  </si>
  <si>
    <t>766663912</t>
  </si>
  <si>
    <t>Oprava dveřních křídel dřevěných vyřezání otvoru v dveřních křídlech pro zasklení nebo větrání z tvrdého dřeva</t>
  </si>
  <si>
    <t>-1762007944</t>
  </si>
  <si>
    <t>https://podminky.urs.cz/item/CS_URS_2021_02/766663912</t>
  </si>
  <si>
    <t>45</t>
  </si>
  <si>
    <t>766664932</t>
  </si>
  <si>
    <t>Oprava dveřních křídel dřevěných dokování dveřních křídel samozavírač dveří na zárubeň ocelovou</t>
  </si>
  <si>
    <t>-617738384</t>
  </si>
  <si>
    <t>https://podminky.urs.cz/item/CS_URS_2021_02/766664932</t>
  </si>
  <si>
    <t>46</t>
  </si>
  <si>
    <t>54917265</t>
  </si>
  <si>
    <t>samozavírač dveří hydraulický K214 č.14 zlatá bronz</t>
  </si>
  <si>
    <t>1258402458</t>
  </si>
  <si>
    <t>https://podminky.urs.cz/item/CS_URS_2021_02/54917265</t>
  </si>
  <si>
    <t>47</t>
  </si>
  <si>
    <t>998766101</t>
  </si>
  <si>
    <t>Přesun hmot pro konstrukce truhlářské stanovený z hmotnosti přesunovaného materiálu vodorovná dopravní vzdálenost do 50 m v objektech výšky do 6 m</t>
  </si>
  <si>
    <t>-1819832969</t>
  </si>
  <si>
    <t>https://podminky.urs.cz/item/CS_URS_2021_02/998766101</t>
  </si>
  <si>
    <t>48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</si>
  <si>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</si>
  <si>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</si>
  <si>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-1564357080</t>
  </si>
  <si>
    <t>https://podminky.urs.cz/item/CS_URS_2021_02/998766181</t>
  </si>
  <si>
    <t>767</t>
  </si>
  <si>
    <t>Konstrukce zámečnické</t>
  </si>
  <si>
    <t>49</t>
  </si>
  <si>
    <t>767210111</t>
  </si>
  <si>
    <t>Montáž schodnic ocelových rovných v prostoru, podepřené</t>
  </si>
  <si>
    <t>1683841797</t>
  </si>
  <si>
    <t>https://podminky.urs.cz/item/CS_URS_2021_02/767210111</t>
  </si>
  <si>
    <t>3,00*2"schodiště</t>
  </si>
  <si>
    <t>50</t>
  </si>
  <si>
    <t>767210153</t>
  </si>
  <si>
    <t>Montáž schodišťových stupňů z oceli rovných nebo vřetenových svařováním</t>
  </si>
  <si>
    <t>-2103301586</t>
  </si>
  <si>
    <t>https://podminky.urs.cz/item/CS_URS_2021_02/767210153</t>
  </si>
  <si>
    <t xml:space="preserve"> 7"schodiště</t>
  </si>
  <si>
    <t>51</t>
  </si>
  <si>
    <t>767220210</t>
  </si>
  <si>
    <t>Montáž schodišťového zábradlí z trubek nebo tenkostěnných profilů na ocelovou konstrukci, hmotnosti 1 m zábradlí do 15 kg</t>
  </si>
  <si>
    <t>342016802</t>
  </si>
  <si>
    <t>https://podminky.urs.cz/item/CS_URS_2021_02/767220210</t>
  </si>
  <si>
    <t>2,90*2"schodiště</t>
  </si>
  <si>
    <t>52</t>
  </si>
  <si>
    <t>00001</t>
  </si>
  <si>
    <t>schodišťové zabradlí povrchově upravené žárovým pozinkováním</t>
  </si>
  <si>
    <t>kpl</t>
  </si>
  <si>
    <t>-1619734738</t>
  </si>
  <si>
    <t>53</t>
  </si>
  <si>
    <t>767250113</t>
  </si>
  <si>
    <t>Montáž podest z oceli svařováním</t>
  </si>
  <si>
    <t>-445615538</t>
  </si>
  <si>
    <t>https://podminky.urs.cz/item/CS_URS_2021_02/767250113</t>
  </si>
  <si>
    <t>1,10*0,90"schodiště</t>
  </si>
  <si>
    <t>54</t>
  </si>
  <si>
    <t>00002</t>
  </si>
  <si>
    <t>schodiště povrchově upravené žárovým pozinkováním</t>
  </si>
  <si>
    <t>-946853021</t>
  </si>
  <si>
    <t>55</t>
  </si>
  <si>
    <t>998767101</t>
  </si>
  <si>
    <t>Přesun hmot pro zámečnické konstrukce stanovený z hmotnosti přesunovaného materiálu vodorovná dopravní vzdálenost do 50 m v objektech výšky do 6 m</t>
  </si>
  <si>
    <t>-1562092725</t>
  </si>
  <si>
    <t>https://podminky.urs.cz/item/CS_URS_2021_02/998767101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</si>
  <si>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</si>
  <si>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</si>
  <si>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-1203404829</t>
  </si>
  <si>
    <t>https://podminky.urs.cz/item/CS_URS_2021_02/998767181</t>
  </si>
  <si>
    <t>784</t>
  </si>
  <si>
    <t>Dokončovací práce - malby a tapety</t>
  </si>
  <si>
    <t>57</t>
  </si>
  <si>
    <t>784121001</t>
  </si>
  <si>
    <t>Oškrabání malby v místnostech výšky do 3,80 m</t>
  </si>
  <si>
    <t>1559082353</t>
  </si>
  <si>
    <t>https://podminky.urs.cz/item/CS_URS_2021_02/784121001</t>
  </si>
  <si>
    <t>7,00*8,00</t>
  </si>
  <si>
    <t>58</t>
  </si>
  <si>
    <t>784181101</t>
  </si>
  <si>
    <t>Penetrace podkladu jednonásobná základní akrylátová bezbarvá v místnostech výšky do 3,80 m</t>
  </si>
  <si>
    <t>479378790</t>
  </si>
  <si>
    <t>https://podminky.urs.cz/item/CS_URS_2021_02/784181101</t>
  </si>
  <si>
    <t>59</t>
  </si>
  <si>
    <t>784211101</t>
  </si>
  <si>
    <t>Malby z malířských směsí oděruvzdorných za mokra dvojnásobné, bílé za mokra oděruvzdorné výborně v místnostech výšky do 3,80 m</t>
  </si>
  <si>
    <t>-348248605</t>
  </si>
  <si>
    <t>https://podminky.urs.cz/item/CS_URS_2021_02/784211101</t>
  </si>
  <si>
    <t>f1+f2</t>
  </si>
  <si>
    <t>HZS</t>
  </si>
  <si>
    <t>Hodinové zúčtovací sazby</t>
  </si>
  <si>
    <t>60</t>
  </si>
  <si>
    <t>HZS1301</t>
  </si>
  <si>
    <t>Hodinové zúčtovací sazby profesí HSV provádění konstrukcí zedník</t>
  </si>
  <si>
    <t>hod</t>
  </si>
  <si>
    <t>512</t>
  </si>
  <si>
    <t>-1610819177</t>
  </si>
  <si>
    <t>https://podminky.urs.cz/item/CS_URS_2021_02/HZS1301</t>
  </si>
  <si>
    <t>"nepředvídatelné zednické práce</t>
  </si>
  <si>
    <t>podlaha</t>
  </si>
  <si>
    <t>bednění</t>
  </si>
  <si>
    <t>f3</t>
  </si>
  <si>
    <t>plocha stropu</t>
  </si>
  <si>
    <t>f4</t>
  </si>
  <si>
    <t>plocha stěn</t>
  </si>
  <si>
    <t>"v.č.D.1.4.b</t>
  </si>
  <si>
    <t>611131101</t>
  </si>
  <si>
    <t>611142001</t>
  </si>
  <si>
    <t>611321112</t>
  </si>
  <si>
    <t>631311134</t>
  </si>
  <si>
    <t>5,80*6,80*0,20</t>
  </si>
  <si>
    <t>0,60*0,60*0,80"zesílení pro šachtu</t>
  </si>
  <si>
    <t>631319013</t>
  </si>
  <si>
    <t>631319175</t>
  </si>
  <si>
    <t>631351111</t>
  </si>
  <si>
    <t>"šachta</t>
  </si>
  <si>
    <t>0,60*4*0,50</t>
  </si>
  <si>
    <t>0,60*0,60</t>
  </si>
  <si>
    <t>631351112</t>
  </si>
  <si>
    <t>Lešení pomocné pro objekty pozemních staveb s lešeňovou podlahou v do 1,9 m zatížení do 150 kg/m2</t>
  </si>
  <si>
    <t>978011191</t>
  </si>
  <si>
    <t xml:space="preserve">5,80*6,80 </t>
  </si>
  <si>
    <t>0,25*2*6,80*4"trámy</t>
  </si>
  <si>
    <t>(5,80+6,80 )*2*2,50</t>
  </si>
  <si>
    <t>-0,80*1,97</t>
  </si>
  <si>
    <t>4,30*4,35</t>
  </si>
  <si>
    <t>(4,30+4,35)*2*3,85</t>
  </si>
  <si>
    <t>SEZNAM FIGUR</t>
  </si>
  <si>
    <t>Výměra</t>
  </si>
  <si>
    <t xml:space="preserve"> a/ 1</t>
  </si>
  <si>
    <t>Použití figury:</t>
  </si>
  <si>
    <t>Otlučení (osekání) vnitřní vápenné nebo vápenocementové omítky stěn v rozsahu přes 50 do 100 %</t>
  </si>
  <si>
    <t>Cementový postřik vnitřních stěn nanášený celoplošně ručně</t>
  </si>
  <si>
    <t>Potažení vnitřních stěn sklovláknitým pletivem vtlačeným do tenkovrstvé hmoty</t>
  </si>
  <si>
    <t>Vápenocementová omítka hrubá jednovrstvá zatřená vnitřních stěn nanášená ručně</t>
  </si>
  <si>
    <t>Základní akrylátová jednonásobná bezbarvá penetrace podkladu v místnostech v do 3,80 m</t>
  </si>
  <si>
    <t>Dvojnásobné bílé malby ze směsí za mokra výborně oděruvzdorných v místnostech v do 3,80 m</t>
  </si>
  <si>
    <t>Oškrabání malby v mísnostech v do 3,80 m</t>
  </si>
  <si>
    <t>Vyčištění budov bytové a občanské výstavby při výšce podlaží do 4 m</t>
  </si>
  <si>
    <t xml:space="preserve"> b/ 1</t>
  </si>
  <si>
    <t>Mazanina tl přes 120 do 240 mm z betonu prostého bez zvýšených nároků na prostředí tř. C 16/20</t>
  </si>
  <si>
    <t>Příplatek k mazanině tl přes 120 do 240 mm za přehlazení povrchu</t>
  </si>
  <si>
    <t>Příplatek k mazanině tl přes 120 do 240 mm za stržení povrchu spodní vrstvy před vložením výztuže</t>
  </si>
  <si>
    <t>f1_1</t>
  </si>
  <si>
    <t>Zřízení bednění otvorů a prostupů v podlahách</t>
  </si>
  <si>
    <t>Odstranění bednění otvorů a prostupů v podlahách</t>
  </si>
  <si>
    <t>f2_1</t>
  </si>
  <si>
    <t>Otlučení (osekání) vnitřní vápenné nebo vápenocementové omítky stropů v rozsahu přes 50 do 100 %</t>
  </si>
  <si>
    <t>Cementový postřik vnitřních stropů nanášený celoplošně ručně</t>
  </si>
  <si>
    <t>Potažení vnitřních stropů sklovláknitým pletivem vtlačeným do tenkovrstvé hmoty</t>
  </si>
  <si>
    <t>Vápenocementová omítka hrubá jednovrstvá zatřená vnitřních stropů žebrových nanášená ručně</t>
  </si>
  <si>
    <t xml:space="preserve"> c/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</si>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</sst>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b/>
      <sz val="14"/>
      <name val="Arial CE"/>
    </font>
    <font>
      <b/>
      <sz val="10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15" fillId="0" borderId="15" xfId="0" applyFont="1" applyBorder="1" applyAlignment="1" applyProtection="1">
      <alignment horizontal="center" vertical="center" wrapText="1"/>
    </xf>
    <xf numFmtId="0" fontId="15" fillId="0" borderId="16" xfId="0" applyFont="1" applyBorder="1" applyAlignment="1" applyProtection="1">
      <alignment horizontal="center" vertical="center" wrapText="1"/>
    </xf>
    <xf numFmtId="0" fontId="15" fillId="0" borderId="17" xfId="0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1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5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vertical="center"/>
    </xf>
    <xf numFmtId="0" fontId="4" fillId="3" borderId="6" xfId="0" applyFont="1" applyFill="1" applyBorder="1" applyAlignment="1">
      <alignment horizontal="right" vertical="center"/>
    </xf>
    <xf numFmtId="0" fontId="4" fillId="3" borderId="6" xfId="0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19" xfId="0" applyFont="1" applyBorder="1" applyAlignment="1" applyProtection="1">
      <alignment horizontal="left" vertical="center"/>
    </xf>
    <xf numFmtId="0" fontId="5" fillId="0" borderId="19" xfId="0" applyFont="1" applyBorder="1" applyAlignment="1" applyProtection="1">
      <alignment vertical="center"/>
    </xf>
    <xf numFmtId="4" fontId="5" fillId="0" borderId="19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horizontal="left" vertical="center"/>
    </xf>
    <xf numFmtId="0" fontId="6" fillId="0" borderId="19" xfId="0" applyFont="1" applyBorder="1" applyAlignment="1" applyProtection="1">
      <alignment vertical="center"/>
    </xf>
    <xf numFmtId="4" fontId="6" fillId="0" borderId="19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center" vertical="center" wrapText="1"/>
    </xf>
    <xf numFmtId="0" fontId="14" fillId="3" borderId="17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6" fillId="0" borderId="0" xfId="0" applyNumberFormat="1" applyFont="1" applyAlignment="1" applyProtection="1"/>
    <xf numFmtId="0" fontId="0" fillId="0" borderId="11" xfId="0" applyBorder="1" applyAlignment="1" applyProtection="1">
      <alignment vertical="center"/>
    </xf>
    <xf numFmtId="166" fontId="20" fillId="0" borderId="11" xfId="0" applyNumberFormat="1" applyFont="1" applyBorder="1" applyAlignment="1" applyProtection="1"/>
    <xf numFmtId="166" fontId="20" fillId="0" borderId="12" xfId="0" applyNumberFormat="1" applyFont="1" applyBorder="1" applyAlignment="1" applyProtection="1"/>
    <xf numFmtId="4" fontId="2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3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4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4" fillId="0" borderId="21" xfId="0" applyFont="1" applyBorder="1" applyAlignment="1" applyProtection="1">
      <alignment horizontal="center" vertical="center"/>
    </xf>
    <xf numFmtId="49" fontId="14" fillId="0" borderId="21" xfId="0" applyNumberFormat="1" applyFont="1" applyBorder="1" applyAlignment="1" applyProtection="1">
      <alignment horizontal="left" vertical="center" wrapText="1"/>
    </xf>
    <xf numFmtId="0" fontId="14" fillId="0" borderId="21" xfId="0" applyFont="1" applyBorder="1" applyAlignment="1" applyProtection="1">
      <alignment horizontal="left" vertical="center" wrapText="1"/>
    </xf>
    <xf numFmtId="0" fontId="14" fillId="0" borderId="21" xfId="0" applyFont="1" applyBorder="1" applyAlignment="1" applyProtection="1">
      <alignment horizontal="center" vertical="center" wrapText="1"/>
    </xf>
    <xf numFmtId="167" fontId="14" fillId="0" borderId="21" xfId="0" applyNumberFormat="1" applyFont="1" applyBorder="1" applyAlignment="1" applyProtection="1">
      <alignment vertical="center"/>
    </xf>
    <xf numFmtId="4" fontId="14" fillId="2" borderId="21" xfId="0" applyNumberFormat="1" applyFont="1" applyFill="1" applyBorder="1" applyAlignment="1" applyProtection="1">
      <alignment vertical="center"/>
      <protection locked="0"/>
    </xf>
    <xf numFmtId="4" fontId="14" fillId="0" borderId="21" xfId="0" applyNumberFormat="1" applyFont="1" applyBorder="1" applyAlignment="1" applyProtection="1">
      <alignment vertical="center"/>
    </xf>
    <xf numFmtId="0" fontId="15" fillId="2" borderId="13" xfId="0" applyFont="1" applyFill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center" vertical="center"/>
    </xf>
    <xf numFmtId="166" fontId="15" fillId="0" borderId="0" xfId="0" applyNumberFormat="1" applyFont="1" applyBorder="1" applyAlignment="1" applyProtection="1">
      <alignment vertical="center"/>
    </xf>
    <xf numFmtId="166" fontId="15" fillId="0" borderId="14" xfId="0" applyNumberFormat="1" applyFont="1" applyBorder="1" applyAlignment="1" applyProtection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0" xfId="0" applyFont="1" applyAlignment="1" applyProtection="1">
      <alignment horizontal="left" vertical="center"/>
    </xf>
    <xf numFmtId="0" fontId="2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3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3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3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3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5" fillId="0" borderId="21" xfId="0" applyFont="1" applyBorder="1" applyAlignment="1" applyProtection="1">
      <alignment horizontal="center" vertical="center"/>
    </xf>
    <xf numFmtId="49" fontId="25" fillId="0" borderId="21" xfId="0" applyNumberFormat="1" applyFont="1" applyBorder="1" applyAlignment="1" applyProtection="1">
      <alignment horizontal="left" vertical="center" wrapText="1"/>
    </xf>
    <xf numFmtId="0" fontId="25" fillId="0" borderId="21" xfId="0" applyFont="1" applyBorder="1" applyAlignment="1" applyProtection="1">
      <alignment horizontal="left" vertical="center" wrapText="1"/>
    </xf>
    <xf numFmtId="0" fontId="25" fillId="0" borderId="21" xfId="0" applyFont="1" applyBorder="1" applyAlignment="1" applyProtection="1">
      <alignment horizontal="center" vertical="center" wrapText="1"/>
    </xf>
    <xf numFmtId="167" fontId="25" fillId="0" borderId="21" xfId="0" applyNumberFormat="1" applyFont="1" applyBorder="1" applyAlignment="1" applyProtection="1">
      <alignment vertical="center"/>
    </xf>
    <xf numFmtId="4" fontId="25" fillId="2" borderId="21" xfId="0" applyNumberFormat="1" applyFont="1" applyFill="1" applyBorder="1" applyAlignment="1" applyProtection="1">
      <alignment vertical="center"/>
      <protection locked="0"/>
    </xf>
    <xf numFmtId="4" fontId="25" fillId="0" borderId="21" xfId="0" applyNumberFormat="1" applyFont="1" applyBorder="1" applyAlignment="1" applyProtection="1">
      <alignment vertical="center"/>
    </xf>
    <xf numFmtId="0" fontId="26" fillId="0" borderId="4" xfId="0" applyFont="1" applyBorder="1" applyAlignment="1">
      <alignment vertical="center"/>
    </xf>
    <xf numFmtId="0" fontId="25" fillId="2" borderId="13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7" fillId="0" borderId="15" xfId="0" applyFont="1" applyBorder="1" applyAlignment="1">
      <alignment horizontal="left" vertical="center" wrapText="1"/>
    </xf>
    <xf numFmtId="0" fontId="27" fillId="0" borderId="21" xfId="0" applyFont="1" applyBorder="1" applyAlignment="1">
      <alignment horizontal="left" vertical="center" wrapText="1"/>
    </xf>
    <xf numFmtId="0" fontId="27" fillId="0" borderId="21" xfId="0" applyFont="1" applyBorder="1" applyAlignment="1">
      <alignment horizontal="left" vertical="center"/>
    </xf>
    <xf numFmtId="167" fontId="27" fillId="0" borderId="17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28" fillId="0" borderId="22" xfId="0" applyFont="1" applyBorder="1" applyAlignment="1">
      <alignment vertical="center" wrapText="1"/>
    </xf>
    <xf numFmtId="0" fontId="28" fillId="0" borderId="23" xfId="0" applyFont="1" applyBorder="1" applyAlignment="1">
      <alignment vertical="center" wrapText="1"/>
    </xf>
    <xf numFmtId="0" fontId="28" fillId="0" borderId="24" xfId="0" applyFont="1" applyBorder="1" applyAlignment="1">
      <alignment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25" xfId="0" applyFont="1" applyBorder="1" applyAlignment="1">
      <alignment vertical="center" wrapText="1"/>
    </xf>
    <xf numFmtId="0" fontId="28" fillId="0" borderId="26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25" xfId="0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vertical="center"/>
    </xf>
    <xf numFmtId="49" fontId="31" fillId="0" borderId="1" xfId="0" applyNumberFormat="1" applyFont="1" applyBorder="1" applyAlignment="1">
      <alignment vertical="center" wrapText="1"/>
    </xf>
    <xf numFmtId="0" fontId="28" fillId="0" borderId="28" xfId="0" applyFont="1" applyBorder="1" applyAlignment="1">
      <alignment vertical="center" wrapText="1"/>
    </xf>
    <xf numFmtId="0" fontId="33" fillId="0" borderId="27" xfId="0" applyFont="1" applyBorder="1" applyAlignment="1">
      <alignment vertical="center" wrapText="1"/>
    </xf>
    <xf numFmtId="0" fontId="28" fillId="0" borderId="29" xfId="0" applyFont="1" applyBorder="1" applyAlignment="1">
      <alignment vertical="center" wrapText="1"/>
    </xf>
    <xf numFmtId="0" fontId="28" fillId="0" borderId="1" xfId="0" applyFont="1" applyBorder="1" applyAlignment="1">
      <alignment vertical="top"/>
    </xf>
    <xf numFmtId="0" fontId="28" fillId="0" borderId="0" xfId="0" applyFont="1" applyAlignment="1">
      <alignment vertical="top"/>
    </xf>
    <xf numFmtId="0" fontId="28" fillId="0" borderId="22" xfId="0" applyFont="1" applyBorder="1" applyAlignment="1">
      <alignment horizontal="left" vertical="center"/>
    </xf>
    <xf numFmtId="0" fontId="28" fillId="0" borderId="23" xfId="0" applyFont="1" applyBorder="1" applyAlignment="1">
      <alignment horizontal="left" vertical="center"/>
    </xf>
    <xf numFmtId="0" fontId="28" fillId="0" borderId="24" xfId="0" applyFont="1" applyBorder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8" fillId="0" borderId="26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0" fillId="0" borderId="27" xfId="0" applyFont="1" applyBorder="1" applyAlignment="1">
      <alignment horizontal="center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1" fillId="0" borderId="1" xfId="0" applyFont="1" applyFill="1" applyBorder="1" applyAlignment="1">
      <alignment horizontal="left" vertical="center"/>
    </xf>
    <xf numFmtId="0" fontId="31" fillId="0" borderId="1" xfId="0" applyFont="1" applyFill="1" applyBorder="1" applyAlignment="1">
      <alignment horizontal="center" vertical="center"/>
    </xf>
    <xf numFmtId="0" fontId="28" fillId="0" borderId="28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28" fillId="0" borderId="29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left" vertical="center" wrapText="1"/>
    </xf>
    <xf numFmtId="0" fontId="28" fillId="0" borderId="23" xfId="0" applyFont="1" applyBorder="1" applyAlignment="1">
      <alignment horizontal="left" vertical="center" wrapText="1"/>
    </xf>
    <xf numFmtId="0" fontId="28" fillId="0" borderId="24" xfId="0" applyFont="1" applyBorder="1" applyAlignment="1">
      <alignment horizontal="left" vertical="center" wrapText="1"/>
    </xf>
    <xf numFmtId="0" fontId="28" fillId="0" borderId="25" xfId="0" applyFont="1" applyBorder="1" applyAlignment="1">
      <alignment horizontal="left" vertical="center" wrapText="1"/>
    </xf>
    <xf numFmtId="0" fontId="28" fillId="0" borderId="26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top"/>
    </xf>
    <xf numFmtId="0" fontId="31" fillId="0" borderId="1" xfId="0" applyFont="1" applyBorder="1" applyAlignment="1">
      <alignment horizontal="center" vertical="top"/>
    </xf>
    <xf numFmtId="0" fontId="32" fillId="0" borderId="28" xfId="0" applyFont="1" applyBorder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0" fillId="0" borderId="1" xfId="0" applyFont="1" applyBorder="1" applyAlignment="1">
      <alignment vertical="center"/>
    </xf>
    <xf numFmtId="0" fontId="34" fillId="0" borderId="27" xfId="0" applyFont="1" applyBorder="1" applyAlignment="1">
      <alignment vertical="center"/>
    </xf>
    <xf numFmtId="0" fontId="30" fillId="0" borderId="27" xfId="0" applyFont="1" applyBorder="1" applyAlignment="1">
      <alignment vertical="center"/>
    </xf>
    <xf numFmtId="0" fontId="31" fillId="0" borderId="1" xfId="0" applyFont="1" applyBorder="1" applyAlignment="1">
      <alignment vertical="top"/>
    </xf>
    <xf numFmtId="49" fontId="31" fillId="0" borderId="1" xfId="0" applyNumberFormat="1" applyFont="1" applyBorder="1" applyAlignment="1">
      <alignment horizontal="left" vertical="center"/>
    </xf>
    <xf numFmtId="0" fontId="0" fillId="0" borderId="27" xfId="0" applyBorder="1" applyAlignment="1">
      <alignment vertical="top"/>
    </xf>
    <xf numFmtId="0" fontId="30" fillId="0" borderId="27" xfId="0" applyFont="1" applyBorder="1" applyAlignment="1">
      <alignment horizontal="left"/>
    </xf>
    <xf numFmtId="0" fontId="34" fillId="0" borderId="27" xfId="0" applyFont="1" applyBorder="1" applyAlignment="1"/>
    <xf numFmtId="0" fontId="28" fillId="0" borderId="25" xfId="0" applyFont="1" applyBorder="1" applyAlignment="1">
      <alignment vertical="top"/>
    </xf>
    <xf numFmtId="0" fontId="28" fillId="0" borderId="26" xfId="0" applyFont="1" applyBorder="1" applyAlignment="1">
      <alignment vertical="top"/>
    </xf>
    <xf numFmtId="0" fontId="28" fillId="0" borderId="28" xfId="0" applyFont="1" applyBorder="1" applyAlignment="1">
      <alignment vertical="top"/>
    </xf>
    <xf numFmtId="0" fontId="28" fillId="0" borderId="27" xfId="0" applyFont="1" applyBorder="1" applyAlignment="1">
      <alignment vertical="top"/>
    </xf>
    <xf numFmtId="0" fontId="28" fillId="0" borderId="29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0" fillId="0" borderId="0" xfId="0"/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1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27" xfId="0" applyFont="1" applyBorder="1" applyAlignment="1">
      <alignment horizontal="left" wrapText="1"/>
    </xf>
    <xf numFmtId="0" fontId="29" fillId="0" borderId="1" xfId="0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top"/>
    </xf>
    <xf numFmtId="0" fontId="31" fillId="0" borderId="1" xfId="0" applyFont="1" applyBorder="1" applyAlignment="1">
      <alignment horizontal="left" vertical="center"/>
    </xf>
    <xf numFmtId="0" fontId="30" fillId="0" borderId="27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621215134" TargetMode="External"/><Relationship Id="rId18" Type="http://schemas.openxmlformats.org/officeDocument/2006/relationships/hyperlink" Target="https://podminky.urs.cz/item/CS_URS_2021_02/966081121" TargetMode="External"/><Relationship Id="rId26" Type="http://schemas.openxmlformats.org/officeDocument/2006/relationships/hyperlink" Target="https://podminky.urs.cz/item/CS_URS_2021_02/997013211" TargetMode="External"/><Relationship Id="rId39" Type="http://schemas.openxmlformats.org/officeDocument/2006/relationships/hyperlink" Target="https://podminky.urs.cz/item/CS_URS_2021_02/42972918" TargetMode="External"/><Relationship Id="rId21" Type="http://schemas.openxmlformats.org/officeDocument/2006/relationships/hyperlink" Target="https://podminky.urs.cz/item/CS_URS_2021_02/968082015" TargetMode="External"/><Relationship Id="rId34" Type="http://schemas.openxmlformats.org/officeDocument/2006/relationships/hyperlink" Target="https://podminky.urs.cz/item/CS_URS_2021_02/727112008" TargetMode="External"/><Relationship Id="rId42" Type="http://schemas.openxmlformats.org/officeDocument/2006/relationships/hyperlink" Target="https://podminky.urs.cz/item/CS_URS_2021_02/764002851" TargetMode="External"/><Relationship Id="rId47" Type="http://schemas.openxmlformats.org/officeDocument/2006/relationships/hyperlink" Target="https://podminky.urs.cz/item/CS_URS_2021_02/998766181" TargetMode="External"/><Relationship Id="rId50" Type="http://schemas.openxmlformats.org/officeDocument/2006/relationships/hyperlink" Target="https://podminky.urs.cz/item/CS_URS_2021_02/767220210" TargetMode="External"/><Relationship Id="rId55" Type="http://schemas.openxmlformats.org/officeDocument/2006/relationships/hyperlink" Target="https://podminky.urs.cz/item/CS_URS_2021_02/784181101" TargetMode="External"/><Relationship Id="rId7" Type="http://schemas.openxmlformats.org/officeDocument/2006/relationships/hyperlink" Target="https://podminky.urs.cz/item/CS_URS_2021_02/340238211" TargetMode="External"/><Relationship Id="rId2" Type="http://schemas.openxmlformats.org/officeDocument/2006/relationships/hyperlink" Target="https://podminky.urs.cz/item/CS_URS_2021_02/278381631" TargetMode="External"/><Relationship Id="rId16" Type="http://schemas.openxmlformats.org/officeDocument/2006/relationships/hyperlink" Target="https://podminky.urs.cz/item/CS_URS_2021_02/952901111" TargetMode="External"/><Relationship Id="rId29" Type="http://schemas.openxmlformats.org/officeDocument/2006/relationships/hyperlink" Target="https://podminky.urs.cz/item/CS_URS_2021_02/997013631" TargetMode="External"/><Relationship Id="rId11" Type="http://schemas.openxmlformats.org/officeDocument/2006/relationships/hyperlink" Target="https://podminky.urs.cz/item/CS_URS_2021_02/612142001" TargetMode="External"/><Relationship Id="rId24" Type="http://schemas.openxmlformats.org/officeDocument/2006/relationships/hyperlink" Target="https://podminky.urs.cz/item/CS_URS_2021_02/977151118" TargetMode="External"/><Relationship Id="rId32" Type="http://schemas.openxmlformats.org/officeDocument/2006/relationships/hyperlink" Target="https://podminky.urs.cz/item/CS_URS_2021_02/998723101" TargetMode="External"/><Relationship Id="rId37" Type="http://schemas.openxmlformats.org/officeDocument/2006/relationships/hyperlink" Target="https://podminky.urs.cz/item/CS_URS_2021_02/998741181" TargetMode="External"/><Relationship Id="rId40" Type="http://schemas.openxmlformats.org/officeDocument/2006/relationships/hyperlink" Target="https://podminky.urs.cz/item/CS_URS_2021_02/998751101" TargetMode="External"/><Relationship Id="rId45" Type="http://schemas.openxmlformats.org/officeDocument/2006/relationships/hyperlink" Target="https://podminky.urs.cz/item/CS_URS_2021_02/54917265" TargetMode="External"/><Relationship Id="rId53" Type="http://schemas.openxmlformats.org/officeDocument/2006/relationships/hyperlink" Target="https://podminky.urs.cz/item/CS_URS_2021_02/998767181" TargetMode="External"/><Relationship Id="rId58" Type="http://schemas.openxmlformats.org/officeDocument/2006/relationships/drawing" Target="../drawings/drawing1.xml"/><Relationship Id="rId5" Type="http://schemas.openxmlformats.org/officeDocument/2006/relationships/hyperlink" Target="https://podminky.urs.cz/item/CS_URS_2021_02/28611112" TargetMode="External"/><Relationship Id="rId19" Type="http://schemas.openxmlformats.org/officeDocument/2006/relationships/hyperlink" Target="https://podminky.urs.cz/item/CS_URS_2021_02/967031132" TargetMode="External"/><Relationship Id="rId4" Type="http://schemas.openxmlformats.org/officeDocument/2006/relationships/hyperlink" Target="https://podminky.urs.cz/item/CS_URS_2021_02/311101211" TargetMode="External"/><Relationship Id="rId9" Type="http://schemas.openxmlformats.org/officeDocument/2006/relationships/hyperlink" Target="https://podminky.urs.cz/item/CS_URS_2021_02/340239212" TargetMode="External"/><Relationship Id="rId14" Type="http://schemas.openxmlformats.org/officeDocument/2006/relationships/hyperlink" Target="https://podminky.urs.cz/item/CS_URS_2021_02/622385105" TargetMode="External"/><Relationship Id="rId22" Type="http://schemas.openxmlformats.org/officeDocument/2006/relationships/hyperlink" Target="https://podminky.urs.cz/item/CS_URS_2021_02/971033451" TargetMode="External"/><Relationship Id="rId27" Type="http://schemas.openxmlformats.org/officeDocument/2006/relationships/hyperlink" Target="https://podminky.urs.cz/item/CS_URS_2021_02/997013501" TargetMode="External"/><Relationship Id="rId30" Type="http://schemas.openxmlformats.org/officeDocument/2006/relationships/hyperlink" Target="https://podminky.urs.cz/item/CS_URS_2021_02/998018001" TargetMode="External"/><Relationship Id="rId35" Type="http://schemas.openxmlformats.org/officeDocument/2006/relationships/hyperlink" Target="https://podminky.urs.cz/item/CS_URS_2021_02/741210002" TargetMode="External"/><Relationship Id="rId43" Type="http://schemas.openxmlformats.org/officeDocument/2006/relationships/hyperlink" Target="https://podminky.urs.cz/item/CS_URS_2021_02/766663912" TargetMode="External"/><Relationship Id="rId48" Type="http://schemas.openxmlformats.org/officeDocument/2006/relationships/hyperlink" Target="https://podminky.urs.cz/item/CS_URS_2021_02/767210111" TargetMode="External"/><Relationship Id="rId56" Type="http://schemas.openxmlformats.org/officeDocument/2006/relationships/hyperlink" Target="https://podminky.urs.cz/item/CS_URS_2021_02/784211101" TargetMode="External"/><Relationship Id="rId8" Type="http://schemas.openxmlformats.org/officeDocument/2006/relationships/hyperlink" Target="https://podminky.urs.cz/item/CS_URS_2021_02/340238212" TargetMode="External"/><Relationship Id="rId51" Type="http://schemas.openxmlformats.org/officeDocument/2006/relationships/hyperlink" Target="https://podminky.urs.cz/item/CS_URS_2021_02/767250113" TargetMode="External"/><Relationship Id="rId3" Type="http://schemas.openxmlformats.org/officeDocument/2006/relationships/hyperlink" Target="https://podminky.urs.cz/item/CS_URS_2021_02/310238211" TargetMode="External"/><Relationship Id="rId12" Type="http://schemas.openxmlformats.org/officeDocument/2006/relationships/hyperlink" Target="https://podminky.urs.cz/item/CS_URS_2021_02/612321111" TargetMode="External"/><Relationship Id="rId17" Type="http://schemas.openxmlformats.org/officeDocument/2006/relationships/hyperlink" Target="https://podminky.urs.cz/item/CS_URS_2021_02/953961113" TargetMode="External"/><Relationship Id="rId25" Type="http://schemas.openxmlformats.org/officeDocument/2006/relationships/hyperlink" Target="https://podminky.urs.cz/item/CS_URS_2021_02/978013191" TargetMode="External"/><Relationship Id="rId33" Type="http://schemas.openxmlformats.org/officeDocument/2006/relationships/hyperlink" Target="https://podminky.urs.cz/item/CS_URS_2021_02/998723181" TargetMode="External"/><Relationship Id="rId38" Type="http://schemas.openxmlformats.org/officeDocument/2006/relationships/hyperlink" Target="https://podminky.urs.cz/item/CS_URS_2021_02/751398051" TargetMode="External"/><Relationship Id="rId46" Type="http://schemas.openxmlformats.org/officeDocument/2006/relationships/hyperlink" Target="https://podminky.urs.cz/item/CS_URS_2021_02/998766101" TargetMode="External"/><Relationship Id="rId20" Type="http://schemas.openxmlformats.org/officeDocument/2006/relationships/hyperlink" Target="https://podminky.urs.cz/item/CS_URS_2021_02/968072455" TargetMode="External"/><Relationship Id="rId41" Type="http://schemas.openxmlformats.org/officeDocument/2006/relationships/hyperlink" Target="https://podminky.urs.cz/item/CS_URS_2021_02/998751181" TargetMode="External"/><Relationship Id="rId54" Type="http://schemas.openxmlformats.org/officeDocument/2006/relationships/hyperlink" Target="https://podminky.urs.cz/item/CS_URS_2021_02/784121001" TargetMode="External"/><Relationship Id="rId1" Type="http://schemas.openxmlformats.org/officeDocument/2006/relationships/hyperlink" Target="https://podminky.urs.cz/item/CS_URS_2021_02/278381531" TargetMode="External"/><Relationship Id="rId6" Type="http://schemas.openxmlformats.org/officeDocument/2006/relationships/hyperlink" Target="https://podminky.urs.cz/item/CS_URS_2021_02/340237212" TargetMode="External"/><Relationship Id="rId15" Type="http://schemas.openxmlformats.org/officeDocument/2006/relationships/hyperlink" Target="https://podminky.urs.cz/item/CS_URS_2021_02/949101111" TargetMode="External"/><Relationship Id="rId23" Type="http://schemas.openxmlformats.org/officeDocument/2006/relationships/hyperlink" Target="https://podminky.urs.cz/item/CS_URS_2021_02/971033561" TargetMode="External"/><Relationship Id="rId28" Type="http://schemas.openxmlformats.org/officeDocument/2006/relationships/hyperlink" Target="https://podminky.urs.cz/item/CS_URS_2021_02/997013511" TargetMode="External"/><Relationship Id="rId36" Type="http://schemas.openxmlformats.org/officeDocument/2006/relationships/hyperlink" Target="https://podminky.urs.cz/item/CS_URS_2021_02/998741101" TargetMode="External"/><Relationship Id="rId49" Type="http://schemas.openxmlformats.org/officeDocument/2006/relationships/hyperlink" Target="https://podminky.urs.cz/item/CS_URS_2021_02/767210153" TargetMode="External"/><Relationship Id="rId57" Type="http://schemas.openxmlformats.org/officeDocument/2006/relationships/hyperlink" Target="https://podminky.urs.cz/item/CS_URS_2021_02/HZS1301" TargetMode="External"/><Relationship Id="rId10" Type="http://schemas.openxmlformats.org/officeDocument/2006/relationships/hyperlink" Target="https://podminky.urs.cz/item/CS_URS_2021_02/612131101" TargetMode="External"/><Relationship Id="rId31" Type="http://schemas.openxmlformats.org/officeDocument/2006/relationships/hyperlink" Target="https://podminky.urs.cz/item/CS_URS_2021_02/723150371" TargetMode="External"/><Relationship Id="rId44" Type="http://schemas.openxmlformats.org/officeDocument/2006/relationships/hyperlink" Target="https://podminky.urs.cz/item/CS_URS_2021_02/766664932" TargetMode="External"/><Relationship Id="rId52" Type="http://schemas.openxmlformats.org/officeDocument/2006/relationships/hyperlink" Target="https://podminky.urs.cz/item/CS_URS_2021_02/99876710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5"/>
  <sheetViews>
    <sheetView showGridLines="0" tabSelected="1" topLeftCell="A292" workbookViewId="0">
      <selection activeCell="F307" sqref="F307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 x14ac:dyDescent="0.2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2" t="s">
        <v>49</v>
      </c>
      <c r="AZ2" s="41" t="s">
        <v>50</v>
      </c>
      <c r="BA2" s="41" t="s">
        <v>51</v>
      </c>
      <c r="BB2" s="41" t="s">
        <v>9</v>
      </c>
      <c r="BC2" s="41" t="s">
        <v>52</v>
      </c>
      <c r="BD2" s="41" t="s">
        <v>46</v>
      </c>
    </row>
    <row r="3" spans="1:56" s="1" customFormat="1" ht="6.95" customHeight="1" x14ac:dyDescent="0.2">
      <c r="B3" s="42"/>
      <c r="C3" s="43"/>
      <c r="D3" s="43"/>
      <c r="E3" s="43"/>
      <c r="F3" s="43"/>
      <c r="G3" s="43"/>
      <c r="H3" s="43"/>
      <c r="I3" s="43"/>
      <c r="J3" s="43"/>
      <c r="K3" s="43"/>
      <c r="L3" s="13"/>
      <c r="AT3" s="12" t="s">
        <v>46</v>
      </c>
      <c r="AZ3" s="41" t="s">
        <v>53</v>
      </c>
      <c r="BA3" s="41" t="s">
        <v>54</v>
      </c>
      <c r="BB3" s="41" t="s">
        <v>9</v>
      </c>
      <c r="BC3" s="41" t="s">
        <v>55</v>
      </c>
      <c r="BD3" s="41" t="s">
        <v>46</v>
      </c>
    </row>
    <row r="4" spans="1:56" s="1" customFormat="1" ht="24.95" customHeight="1" x14ac:dyDescent="0.2">
      <c r="B4" s="13"/>
      <c r="D4" s="44" t="s">
        <v>56</v>
      </c>
      <c r="L4" s="13"/>
      <c r="M4" s="45" t="s">
        <v>3</v>
      </c>
      <c r="AT4" s="12" t="s">
        <v>0</v>
      </c>
    </row>
    <row r="5" spans="1:56" s="1" customFormat="1" ht="6.95" customHeight="1" x14ac:dyDescent="0.2">
      <c r="B5" s="13"/>
      <c r="L5" s="13"/>
    </row>
    <row r="6" spans="1:56" s="1" customFormat="1" ht="12" customHeight="1" x14ac:dyDescent="0.2">
      <c r="B6" s="13"/>
      <c r="D6" s="46" t="s">
        <v>6</v>
      </c>
      <c r="L6" s="13"/>
    </row>
    <row r="7" spans="1:56" s="1" customFormat="1" ht="16.5" customHeight="1" x14ac:dyDescent="0.2">
      <c r="B7" s="13"/>
      <c r="E7" s="276" t="e">
        <f>#REF!</f>
        <v>#REF!</v>
      </c>
      <c r="F7" s="277"/>
      <c r="G7" s="277"/>
      <c r="H7" s="277"/>
      <c r="L7" s="13"/>
    </row>
    <row r="8" spans="1:56" s="1" customFormat="1" ht="12" customHeight="1" x14ac:dyDescent="0.2">
      <c r="B8" s="13"/>
      <c r="D8" s="46" t="s">
        <v>57</v>
      </c>
      <c r="L8" s="13"/>
    </row>
    <row r="9" spans="1:56" s="2" customFormat="1" ht="16.5" customHeight="1" x14ac:dyDescent="0.2">
      <c r="A9" s="21"/>
      <c r="B9" s="24"/>
      <c r="C9" s="21"/>
      <c r="D9" s="21"/>
      <c r="E9" s="276" t="s">
        <v>58</v>
      </c>
      <c r="F9" s="278"/>
      <c r="G9" s="278"/>
      <c r="H9" s="278"/>
      <c r="I9" s="21"/>
      <c r="J9" s="21"/>
      <c r="K9" s="21"/>
      <c r="L9" s="47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</row>
    <row r="10" spans="1:56" s="2" customFormat="1" ht="12" customHeight="1" x14ac:dyDescent="0.2">
      <c r="A10" s="21"/>
      <c r="B10" s="24"/>
      <c r="C10" s="21"/>
      <c r="D10" s="46" t="s">
        <v>59</v>
      </c>
      <c r="E10" s="21"/>
      <c r="F10" s="21"/>
      <c r="G10" s="21"/>
      <c r="H10" s="21"/>
      <c r="I10" s="21"/>
      <c r="J10" s="21"/>
      <c r="K10" s="21"/>
      <c r="L10" s="47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</row>
    <row r="11" spans="1:56" s="2" customFormat="1" ht="16.5" customHeight="1" x14ac:dyDescent="0.2">
      <c r="A11" s="21"/>
      <c r="B11" s="24"/>
      <c r="C11" s="21"/>
      <c r="D11" s="21"/>
      <c r="E11" s="279" t="s">
        <v>60</v>
      </c>
      <c r="F11" s="278"/>
      <c r="G11" s="278"/>
      <c r="H11" s="278"/>
      <c r="I11" s="21"/>
      <c r="J11" s="21"/>
      <c r="K11" s="21"/>
      <c r="L11" s="47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</row>
    <row r="12" spans="1:56" s="2" customFormat="1" x14ac:dyDescent="0.2">
      <c r="A12" s="21"/>
      <c r="B12" s="24"/>
      <c r="C12" s="21"/>
      <c r="D12" s="21"/>
      <c r="E12" s="21"/>
      <c r="F12" s="21"/>
      <c r="G12" s="21"/>
      <c r="H12" s="21"/>
      <c r="I12" s="21"/>
      <c r="J12" s="21"/>
      <c r="K12" s="21"/>
      <c r="L12" s="47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</row>
    <row r="13" spans="1:56" s="2" customFormat="1" ht="12" customHeight="1" x14ac:dyDescent="0.2">
      <c r="A13" s="21"/>
      <c r="B13" s="24"/>
      <c r="C13" s="21"/>
      <c r="D13" s="46" t="s">
        <v>8</v>
      </c>
      <c r="E13" s="21"/>
      <c r="F13" s="40" t="s">
        <v>9</v>
      </c>
      <c r="G13" s="21"/>
      <c r="H13" s="21"/>
      <c r="I13" s="46" t="s">
        <v>10</v>
      </c>
      <c r="J13" s="40" t="s">
        <v>9</v>
      </c>
      <c r="K13" s="21"/>
      <c r="L13" s="47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</row>
    <row r="14" spans="1:56" s="2" customFormat="1" ht="12" customHeight="1" x14ac:dyDescent="0.2">
      <c r="A14" s="21"/>
      <c r="B14" s="24"/>
      <c r="C14" s="21"/>
      <c r="D14" s="46" t="s">
        <v>11</v>
      </c>
      <c r="E14" s="21"/>
      <c r="F14" s="40" t="s">
        <v>12</v>
      </c>
      <c r="G14" s="21"/>
      <c r="H14" s="21"/>
      <c r="I14" s="46" t="s">
        <v>13</v>
      </c>
      <c r="J14" s="48" t="e">
        <f>#REF!</f>
        <v>#REF!</v>
      </c>
      <c r="K14" s="21"/>
      <c r="L14" s="47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</row>
    <row r="15" spans="1:56" s="2" customFormat="1" ht="10.9" customHeight="1" x14ac:dyDescent="0.2">
      <c r="A15" s="21"/>
      <c r="B15" s="24"/>
      <c r="C15" s="21"/>
      <c r="D15" s="21"/>
      <c r="E15" s="21"/>
      <c r="F15" s="21"/>
      <c r="G15" s="21"/>
      <c r="H15" s="21"/>
      <c r="I15" s="21"/>
      <c r="J15" s="21"/>
      <c r="K15" s="21"/>
      <c r="L15" s="47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56" s="2" customFormat="1" ht="12" customHeight="1" x14ac:dyDescent="0.2">
      <c r="A16" s="21"/>
      <c r="B16" s="24"/>
      <c r="C16" s="21"/>
      <c r="D16" s="46" t="s">
        <v>14</v>
      </c>
      <c r="E16" s="21"/>
      <c r="F16" s="21"/>
      <c r="G16" s="21"/>
      <c r="H16" s="21"/>
      <c r="I16" s="46" t="s">
        <v>15</v>
      </c>
      <c r="J16" s="40" t="s">
        <v>9</v>
      </c>
      <c r="K16" s="21"/>
      <c r="L16" s="47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</row>
    <row r="17" spans="1:31" s="2" customFormat="1" ht="18" customHeight="1" x14ac:dyDescent="0.2">
      <c r="A17" s="21"/>
      <c r="B17" s="24"/>
      <c r="C17" s="21"/>
      <c r="D17" s="21"/>
      <c r="E17" s="40" t="s">
        <v>16</v>
      </c>
      <c r="F17" s="21"/>
      <c r="G17" s="21"/>
      <c r="H17" s="21"/>
      <c r="I17" s="46" t="s">
        <v>17</v>
      </c>
      <c r="J17" s="40" t="s">
        <v>9</v>
      </c>
      <c r="K17" s="21"/>
      <c r="L17" s="47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</row>
    <row r="18" spans="1:31" s="2" customFormat="1" ht="6.95" customHeight="1" x14ac:dyDescent="0.2">
      <c r="A18" s="21"/>
      <c r="B18" s="24"/>
      <c r="C18" s="21"/>
      <c r="D18" s="21"/>
      <c r="E18" s="21"/>
      <c r="F18" s="21"/>
      <c r="G18" s="21"/>
      <c r="H18" s="21"/>
      <c r="I18" s="21"/>
      <c r="J18" s="21"/>
      <c r="K18" s="21"/>
      <c r="L18" s="47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</row>
    <row r="19" spans="1:31" s="2" customFormat="1" ht="12" customHeight="1" x14ac:dyDescent="0.2">
      <c r="A19" s="21"/>
      <c r="B19" s="24"/>
      <c r="C19" s="21"/>
      <c r="D19" s="46" t="s">
        <v>18</v>
      </c>
      <c r="E19" s="21"/>
      <c r="F19" s="21"/>
      <c r="G19" s="21"/>
      <c r="H19" s="21"/>
      <c r="I19" s="46" t="s">
        <v>15</v>
      </c>
      <c r="J19" s="19" t="e">
        <f>#REF!</f>
        <v>#REF!</v>
      </c>
      <c r="K19" s="21"/>
      <c r="L19" s="47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</row>
    <row r="20" spans="1:31" s="2" customFormat="1" ht="18" customHeight="1" x14ac:dyDescent="0.2">
      <c r="A20" s="21"/>
      <c r="B20" s="24"/>
      <c r="C20" s="21"/>
      <c r="D20" s="21"/>
      <c r="E20" s="280" t="e">
        <f>#REF!</f>
        <v>#REF!</v>
      </c>
      <c r="F20" s="281"/>
      <c r="G20" s="281"/>
      <c r="H20" s="281"/>
      <c r="I20" s="46" t="s">
        <v>17</v>
      </c>
      <c r="J20" s="19" t="e">
        <f>#REF!</f>
        <v>#REF!</v>
      </c>
      <c r="K20" s="21"/>
      <c r="L20" s="47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</row>
    <row r="21" spans="1:31" s="2" customFormat="1" ht="6.95" customHeight="1" x14ac:dyDescent="0.2">
      <c r="A21" s="21"/>
      <c r="B21" s="24"/>
      <c r="C21" s="21"/>
      <c r="D21" s="21"/>
      <c r="E21" s="21"/>
      <c r="F21" s="21"/>
      <c r="G21" s="21"/>
      <c r="H21" s="21"/>
      <c r="I21" s="21"/>
      <c r="J21" s="21"/>
      <c r="K21" s="21"/>
      <c r="L21" s="47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</row>
    <row r="22" spans="1:31" s="2" customFormat="1" ht="12" customHeight="1" x14ac:dyDescent="0.2">
      <c r="A22" s="21"/>
      <c r="B22" s="24"/>
      <c r="C22" s="21"/>
      <c r="D22" s="46" t="s">
        <v>19</v>
      </c>
      <c r="E22" s="21"/>
      <c r="F22" s="21"/>
      <c r="G22" s="21"/>
      <c r="H22" s="21"/>
      <c r="I22" s="46" t="s">
        <v>15</v>
      </c>
      <c r="J22" s="40" t="s">
        <v>9</v>
      </c>
      <c r="K22" s="21"/>
      <c r="L22" s="47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</row>
    <row r="23" spans="1:31" s="2" customFormat="1" ht="18" customHeight="1" x14ac:dyDescent="0.2">
      <c r="A23" s="21"/>
      <c r="B23" s="24"/>
      <c r="C23" s="21"/>
      <c r="D23" s="21"/>
      <c r="E23" s="40" t="s">
        <v>20</v>
      </c>
      <c r="F23" s="21"/>
      <c r="G23" s="21"/>
      <c r="H23" s="21"/>
      <c r="I23" s="46" t="s">
        <v>17</v>
      </c>
      <c r="J23" s="40" t="s">
        <v>9</v>
      </c>
      <c r="K23" s="21"/>
      <c r="L23" s="47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</row>
    <row r="24" spans="1:31" s="2" customFormat="1" ht="6.95" customHeight="1" x14ac:dyDescent="0.2">
      <c r="A24" s="21"/>
      <c r="B24" s="24"/>
      <c r="C24" s="21"/>
      <c r="D24" s="21"/>
      <c r="E24" s="21"/>
      <c r="F24" s="21"/>
      <c r="G24" s="21"/>
      <c r="H24" s="21"/>
      <c r="I24" s="21"/>
      <c r="J24" s="21"/>
      <c r="K24" s="21"/>
      <c r="L24" s="47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</row>
    <row r="25" spans="1:31" s="2" customFormat="1" ht="12" customHeight="1" x14ac:dyDescent="0.2">
      <c r="A25" s="21"/>
      <c r="B25" s="24"/>
      <c r="C25" s="21"/>
      <c r="D25" s="46" t="s">
        <v>22</v>
      </c>
      <c r="E25" s="21"/>
      <c r="F25" s="21"/>
      <c r="G25" s="21"/>
      <c r="H25" s="21"/>
      <c r="I25" s="46" t="s">
        <v>15</v>
      </c>
      <c r="J25" s="40" t="s">
        <v>9</v>
      </c>
      <c r="K25" s="21"/>
      <c r="L25" s="47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</row>
    <row r="26" spans="1:31" s="2" customFormat="1" ht="18" customHeight="1" x14ac:dyDescent="0.2">
      <c r="A26" s="21"/>
      <c r="B26" s="24"/>
      <c r="C26" s="21"/>
      <c r="D26" s="21"/>
      <c r="E26" s="40" t="s">
        <v>23</v>
      </c>
      <c r="F26" s="21"/>
      <c r="G26" s="21"/>
      <c r="H26" s="21"/>
      <c r="I26" s="46" t="s">
        <v>17</v>
      </c>
      <c r="J26" s="40" t="s">
        <v>9</v>
      </c>
      <c r="K26" s="21"/>
      <c r="L26" s="47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</row>
    <row r="27" spans="1:31" s="2" customFormat="1" ht="6.95" customHeight="1" x14ac:dyDescent="0.2">
      <c r="A27" s="21"/>
      <c r="B27" s="24"/>
      <c r="C27" s="21"/>
      <c r="D27" s="21"/>
      <c r="E27" s="21"/>
      <c r="F27" s="21"/>
      <c r="G27" s="21"/>
      <c r="H27" s="21"/>
      <c r="I27" s="21"/>
      <c r="J27" s="21"/>
      <c r="K27" s="21"/>
      <c r="L27" s="47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</row>
    <row r="28" spans="1:31" s="2" customFormat="1" ht="12" customHeight="1" x14ac:dyDescent="0.2">
      <c r="A28" s="21"/>
      <c r="B28" s="24"/>
      <c r="C28" s="21"/>
      <c r="D28" s="46" t="s">
        <v>24</v>
      </c>
      <c r="E28" s="21"/>
      <c r="F28" s="21"/>
      <c r="G28" s="21"/>
      <c r="H28" s="21"/>
      <c r="I28" s="21"/>
      <c r="J28" s="21"/>
      <c r="K28" s="21"/>
      <c r="L28" s="47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31" s="3" customFormat="1" ht="16.5" customHeight="1" x14ac:dyDescent="0.2">
      <c r="A29" s="49"/>
      <c r="B29" s="50"/>
      <c r="C29" s="49"/>
      <c r="D29" s="49"/>
      <c r="E29" s="282" t="s">
        <v>9</v>
      </c>
      <c r="F29" s="282"/>
      <c r="G29" s="282"/>
      <c r="H29" s="282"/>
      <c r="I29" s="49"/>
      <c r="J29" s="49"/>
      <c r="K29" s="49"/>
      <c r="L29" s="51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</row>
    <row r="30" spans="1:31" s="2" customFormat="1" ht="6.95" customHeight="1" x14ac:dyDescent="0.2">
      <c r="A30" s="21"/>
      <c r="B30" s="24"/>
      <c r="C30" s="21"/>
      <c r="D30" s="21"/>
      <c r="E30" s="21"/>
      <c r="F30" s="21"/>
      <c r="G30" s="21"/>
      <c r="H30" s="21"/>
      <c r="I30" s="21"/>
      <c r="J30" s="21"/>
      <c r="K30" s="21"/>
      <c r="L30" s="47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</row>
    <row r="31" spans="1:31" s="2" customFormat="1" ht="6.95" customHeight="1" x14ac:dyDescent="0.2">
      <c r="A31" s="21"/>
      <c r="B31" s="24"/>
      <c r="C31" s="21"/>
      <c r="D31" s="52"/>
      <c r="E31" s="52"/>
      <c r="F31" s="52"/>
      <c r="G31" s="52"/>
      <c r="H31" s="52"/>
      <c r="I31" s="52"/>
      <c r="J31" s="52"/>
      <c r="K31" s="52"/>
      <c r="L31" s="47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pans="1:31" s="2" customFormat="1" ht="25.35" customHeight="1" x14ac:dyDescent="0.2">
      <c r="A32" s="21"/>
      <c r="B32" s="24"/>
      <c r="C32" s="21"/>
      <c r="D32" s="53" t="s">
        <v>25</v>
      </c>
      <c r="E32" s="21"/>
      <c r="F32" s="21"/>
      <c r="G32" s="21"/>
      <c r="H32" s="21"/>
      <c r="I32" s="21"/>
      <c r="J32" s="54">
        <f>ROUND(J102, 2)</f>
        <v>0</v>
      </c>
      <c r="K32" s="21"/>
      <c r="L32" s="47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pans="1:31" s="2" customFormat="1" ht="6.95" customHeight="1" x14ac:dyDescent="0.2">
      <c r="A33" s="21"/>
      <c r="B33" s="24"/>
      <c r="C33" s="21"/>
      <c r="D33" s="52"/>
      <c r="E33" s="52"/>
      <c r="F33" s="52"/>
      <c r="G33" s="52"/>
      <c r="H33" s="52"/>
      <c r="I33" s="52"/>
      <c r="J33" s="52"/>
      <c r="K33" s="52"/>
      <c r="L33" s="47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  <row r="34" spans="1:31" s="2" customFormat="1" ht="14.45" customHeight="1" x14ac:dyDescent="0.2">
      <c r="A34" s="21"/>
      <c r="B34" s="24"/>
      <c r="C34" s="21"/>
      <c r="D34" s="21"/>
      <c r="E34" s="21"/>
      <c r="F34" s="55" t="s">
        <v>27</v>
      </c>
      <c r="G34" s="21"/>
      <c r="H34" s="21"/>
      <c r="I34" s="55" t="s">
        <v>26</v>
      </c>
      <c r="J34" s="55" t="s">
        <v>28</v>
      </c>
      <c r="K34" s="21"/>
      <c r="L34" s="47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</row>
    <row r="35" spans="1:31" s="2" customFormat="1" ht="14.45" customHeight="1" x14ac:dyDescent="0.2">
      <c r="A35" s="21"/>
      <c r="B35" s="24"/>
      <c r="C35" s="21"/>
      <c r="D35" s="56" t="s">
        <v>29</v>
      </c>
      <c r="E35" s="46" t="s">
        <v>30</v>
      </c>
      <c r="F35" s="57">
        <f>ROUND((SUM(BE102:BE344)),  2)</f>
        <v>0</v>
      </c>
      <c r="G35" s="21"/>
      <c r="H35" s="21"/>
      <c r="I35" s="58">
        <v>0.21</v>
      </c>
      <c r="J35" s="57">
        <f>ROUND(((SUM(BE102:BE344))*I35),  2)</f>
        <v>0</v>
      </c>
      <c r="K35" s="21"/>
      <c r="L35" s="47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31" s="2" customFormat="1" ht="14.45" customHeight="1" x14ac:dyDescent="0.2">
      <c r="A36" s="21"/>
      <c r="B36" s="24"/>
      <c r="C36" s="21"/>
      <c r="D36" s="21"/>
      <c r="E36" s="46" t="s">
        <v>31</v>
      </c>
      <c r="F36" s="57">
        <f>ROUND((SUM(BF102:BF344)),  2)</f>
        <v>0</v>
      </c>
      <c r="G36" s="21"/>
      <c r="H36" s="21"/>
      <c r="I36" s="58">
        <v>0.15</v>
      </c>
      <c r="J36" s="57">
        <f>ROUND(((SUM(BF102:BF344))*I36),  2)</f>
        <v>0</v>
      </c>
      <c r="K36" s="21"/>
      <c r="L36" s="47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31" s="2" customFormat="1" ht="14.45" hidden="1" customHeight="1" x14ac:dyDescent="0.2">
      <c r="A37" s="21"/>
      <c r="B37" s="24"/>
      <c r="C37" s="21"/>
      <c r="D37" s="21"/>
      <c r="E37" s="46" t="s">
        <v>32</v>
      </c>
      <c r="F37" s="57">
        <f>ROUND((SUM(BG102:BG344)),  2)</f>
        <v>0</v>
      </c>
      <c r="G37" s="21"/>
      <c r="H37" s="21"/>
      <c r="I37" s="58">
        <v>0.21</v>
      </c>
      <c r="J37" s="57">
        <f>0</f>
        <v>0</v>
      </c>
      <c r="K37" s="21"/>
      <c r="L37" s="47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31" s="2" customFormat="1" ht="14.45" hidden="1" customHeight="1" x14ac:dyDescent="0.2">
      <c r="A38" s="21"/>
      <c r="B38" s="24"/>
      <c r="C38" s="21"/>
      <c r="D38" s="21"/>
      <c r="E38" s="46" t="s">
        <v>33</v>
      </c>
      <c r="F38" s="57">
        <f>ROUND((SUM(BH102:BH344)),  2)</f>
        <v>0</v>
      </c>
      <c r="G38" s="21"/>
      <c r="H38" s="21"/>
      <c r="I38" s="58">
        <v>0.15</v>
      </c>
      <c r="J38" s="57">
        <f>0</f>
        <v>0</v>
      </c>
      <c r="K38" s="21"/>
      <c r="L38" s="47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 s="2" customFormat="1" ht="14.45" hidden="1" customHeight="1" x14ac:dyDescent="0.2">
      <c r="A39" s="21"/>
      <c r="B39" s="24"/>
      <c r="C39" s="21"/>
      <c r="D39" s="21"/>
      <c r="E39" s="46" t="s">
        <v>34</v>
      </c>
      <c r="F39" s="57">
        <f>ROUND((SUM(BI102:BI344)),  2)</f>
        <v>0</v>
      </c>
      <c r="G39" s="21"/>
      <c r="H39" s="21"/>
      <c r="I39" s="58">
        <v>0</v>
      </c>
      <c r="J39" s="57">
        <f>0</f>
        <v>0</v>
      </c>
      <c r="K39" s="21"/>
      <c r="L39" s="47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 s="2" customFormat="1" ht="6.95" customHeight="1" x14ac:dyDescent="0.2">
      <c r="A40" s="21"/>
      <c r="B40" s="24"/>
      <c r="C40" s="21"/>
      <c r="D40" s="21"/>
      <c r="E40" s="21"/>
      <c r="F40" s="21"/>
      <c r="G40" s="21"/>
      <c r="H40" s="21"/>
      <c r="I40" s="21"/>
      <c r="J40" s="21"/>
      <c r="K40" s="21"/>
      <c r="L40" s="47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 s="2" customFormat="1" ht="25.35" customHeight="1" x14ac:dyDescent="0.2">
      <c r="A41" s="21"/>
      <c r="B41" s="24"/>
      <c r="C41" s="59"/>
      <c r="D41" s="60" t="s">
        <v>35</v>
      </c>
      <c r="E41" s="61"/>
      <c r="F41" s="61"/>
      <c r="G41" s="62" t="s">
        <v>36</v>
      </c>
      <c r="H41" s="63" t="s">
        <v>37</v>
      </c>
      <c r="I41" s="61"/>
      <c r="J41" s="64">
        <f>SUM(J32:J39)</f>
        <v>0</v>
      </c>
      <c r="K41" s="65"/>
      <c r="L41" s="47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 s="2" customFormat="1" ht="14.45" customHeight="1" x14ac:dyDescent="0.2">
      <c r="A42" s="21"/>
      <c r="B42" s="66"/>
      <c r="C42" s="67"/>
      <c r="D42" s="67"/>
      <c r="E42" s="67"/>
      <c r="F42" s="67"/>
      <c r="G42" s="67"/>
      <c r="H42" s="67"/>
      <c r="I42" s="67"/>
      <c r="J42" s="67"/>
      <c r="K42" s="67"/>
      <c r="L42" s="47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6" spans="1:31" s="2" customFormat="1" ht="6.95" customHeight="1" x14ac:dyDescent="0.2">
      <c r="A46" s="21"/>
      <c r="B46" s="68"/>
      <c r="C46" s="69"/>
      <c r="D46" s="69"/>
      <c r="E46" s="69"/>
      <c r="F46" s="69"/>
      <c r="G46" s="69"/>
      <c r="H46" s="69"/>
      <c r="I46" s="69"/>
      <c r="J46" s="69"/>
      <c r="K46" s="69"/>
      <c r="L46" s="47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 s="2" customFormat="1" ht="24.95" customHeight="1" x14ac:dyDescent="0.2">
      <c r="A47" s="21"/>
      <c r="B47" s="22"/>
      <c r="C47" s="16" t="s">
        <v>61</v>
      </c>
      <c r="D47" s="23"/>
      <c r="E47" s="23"/>
      <c r="F47" s="23"/>
      <c r="G47" s="23"/>
      <c r="H47" s="23"/>
      <c r="I47" s="23"/>
      <c r="J47" s="23"/>
      <c r="K47" s="23"/>
      <c r="L47" s="47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 s="2" customFormat="1" ht="6.95" customHeight="1" x14ac:dyDescent="0.2">
      <c r="A48" s="21"/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47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47" s="2" customFormat="1" ht="12" customHeight="1" x14ac:dyDescent="0.2">
      <c r="A49" s="21"/>
      <c r="B49" s="22"/>
      <c r="C49" s="18" t="s">
        <v>6</v>
      </c>
      <c r="D49" s="23"/>
      <c r="E49" s="23"/>
      <c r="F49" s="23"/>
      <c r="G49" s="23"/>
      <c r="H49" s="23"/>
      <c r="I49" s="23"/>
      <c r="J49" s="23"/>
      <c r="K49" s="23"/>
      <c r="L49" s="47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47" s="2" customFormat="1" ht="16.5" customHeight="1" x14ac:dyDescent="0.2">
      <c r="A50" s="21"/>
      <c r="B50" s="22"/>
      <c r="C50" s="23"/>
      <c r="D50" s="23"/>
      <c r="E50" s="274" t="e">
        <f>E7</f>
        <v>#REF!</v>
      </c>
      <c r="F50" s="275"/>
      <c r="G50" s="275"/>
      <c r="H50" s="275"/>
      <c r="I50" s="23"/>
      <c r="J50" s="23"/>
      <c r="K50" s="23"/>
      <c r="L50" s="47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47" s="1" customFormat="1" ht="12" customHeight="1" x14ac:dyDescent="0.2">
      <c r="B51" s="14"/>
      <c r="C51" s="18" t="s">
        <v>57</v>
      </c>
      <c r="D51" s="15"/>
      <c r="E51" s="15"/>
      <c r="F51" s="15"/>
      <c r="G51" s="15"/>
      <c r="H51" s="15"/>
      <c r="I51" s="15"/>
      <c r="J51" s="15"/>
      <c r="K51" s="15"/>
      <c r="L51" s="13"/>
    </row>
    <row r="52" spans="1:47" s="2" customFormat="1" ht="16.5" customHeight="1" x14ac:dyDescent="0.2">
      <c r="A52" s="21"/>
      <c r="B52" s="22"/>
      <c r="C52" s="23"/>
      <c r="D52" s="23"/>
      <c r="E52" s="274" t="s">
        <v>58</v>
      </c>
      <c r="F52" s="272"/>
      <c r="G52" s="272"/>
      <c r="H52" s="272"/>
      <c r="I52" s="23"/>
      <c r="J52" s="23"/>
      <c r="K52" s="23"/>
      <c r="L52" s="47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47" s="2" customFormat="1" ht="12" customHeight="1" x14ac:dyDescent="0.2">
      <c r="A53" s="21"/>
      <c r="B53" s="22"/>
      <c r="C53" s="18" t="s">
        <v>59</v>
      </c>
      <c r="D53" s="23"/>
      <c r="E53" s="23"/>
      <c r="F53" s="23"/>
      <c r="G53" s="23"/>
      <c r="H53" s="23"/>
      <c r="I53" s="23"/>
      <c r="J53" s="23"/>
      <c r="K53" s="23"/>
      <c r="L53" s="47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47" s="2" customFormat="1" ht="16.5" customHeight="1" x14ac:dyDescent="0.2">
      <c r="A54" s="21"/>
      <c r="B54" s="22"/>
      <c r="C54" s="23"/>
      <c r="D54" s="23"/>
      <c r="E54" s="271" t="str">
        <f>E11</f>
        <v>1 - D.1.2. Stavebně konstrukční řešení</v>
      </c>
      <c r="F54" s="272"/>
      <c r="G54" s="272"/>
      <c r="H54" s="272"/>
      <c r="I54" s="23"/>
      <c r="J54" s="23"/>
      <c r="K54" s="23"/>
      <c r="L54" s="47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47" s="2" customFormat="1" ht="6.95" customHeight="1" x14ac:dyDescent="0.2">
      <c r="A55" s="21"/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47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47" s="2" customFormat="1" ht="12" customHeight="1" x14ac:dyDescent="0.2">
      <c r="A56" s="21"/>
      <c r="B56" s="22"/>
      <c r="C56" s="18" t="s">
        <v>11</v>
      </c>
      <c r="D56" s="23"/>
      <c r="E56" s="23"/>
      <c r="F56" s="17" t="str">
        <f>F14</f>
        <v>Bohumín</v>
      </c>
      <c r="G56" s="23"/>
      <c r="H56" s="23"/>
      <c r="I56" s="18" t="s">
        <v>13</v>
      </c>
      <c r="J56" s="29" t="e">
        <f>IF(J14="","",J14)</f>
        <v>#REF!</v>
      </c>
      <c r="K56" s="23"/>
      <c r="L56" s="47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47" s="2" customFormat="1" ht="6.95" customHeight="1" x14ac:dyDescent="0.2">
      <c r="A57" s="21"/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47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47" s="2" customFormat="1" ht="40.15" customHeight="1" x14ac:dyDescent="0.2">
      <c r="A58" s="21"/>
      <c r="B58" s="22"/>
      <c r="C58" s="18" t="s">
        <v>14</v>
      </c>
      <c r="D58" s="23"/>
      <c r="E58" s="23"/>
      <c r="F58" s="17" t="str">
        <f>E17</f>
        <v>Město Bohumín,Masarykova 158,735 81 Bohumín</v>
      </c>
      <c r="G58" s="23"/>
      <c r="H58" s="23"/>
      <c r="I58" s="18" t="s">
        <v>19</v>
      </c>
      <c r="J58" s="20" t="str">
        <f>E23</f>
        <v>TZB Orlová s.r.o.,Slezská 1288,735 14 Orlová</v>
      </c>
      <c r="K58" s="23"/>
      <c r="L58" s="47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47" s="2" customFormat="1" ht="15.2" customHeight="1" x14ac:dyDescent="0.2">
      <c r="A59" s="21"/>
      <c r="B59" s="22"/>
      <c r="C59" s="18" t="s">
        <v>18</v>
      </c>
      <c r="D59" s="23"/>
      <c r="E59" s="23"/>
      <c r="F59" s="17" t="e">
        <f>IF(E20="","",E20)</f>
        <v>#REF!</v>
      </c>
      <c r="G59" s="23"/>
      <c r="H59" s="23"/>
      <c r="I59" s="18" t="s">
        <v>22</v>
      </c>
      <c r="J59" s="20" t="str">
        <f>E26</f>
        <v>Beránek</v>
      </c>
      <c r="K59" s="23"/>
      <c r="L59" s="47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47" s="2" customFormat="1" ht="10.35" customHeight="1" x14ac:dyDescent="0.2">
      <c r="A60" s="21"/>
      <c r="B60" s="22"/>
      <c r="C60" s="23"/>
      <c r="D60" s="23"/>
      <c r="E60" s="23"/>
      <c r="F60" s="23"/>
      <c r="G60" s="23"/>
      <c r="H60" s="23"/>
      <c r="I60" s="23"/>
      <c r="J60" s="23"/>
      <c r="K60" s="23"/>
      <c r="L60" s="47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47" s="2" customFormat="1" ht="29.25" customHeight="1" x14ac:dyDescent="0.2">
      <c r="A61" s="21"/>
      <c r="B61" s="22"/>
      <c r="C61" s="70" t="s">
        <v>62</v>
      </c>
      <c r="D61" s="71"/>
      <c r="E61" s="71"/>
      <c r="F61" s="71"/>
      <c r="G61" s="71"/>
      <c r="H61" s="71"/>
      <c r="I61" s="71"/>
      <c r="J61" s="72" t="s">
        <v>63</v>
      </c>
      <c r="K61" s="71"/>
      <c r="L61" s="47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47" s="2" customFormat="1" ht="10.35" customHeight="1" x14ac:dyDescent="0.2">
      <c r="A62" s="21"/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47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47" s="2" customFormat="1" ht="22.9" customHeight="1" x14ac:dyDescent="0.2">
      <c r="A63" s="21"/>
      <c r="B63" s="22"/>
      <c r="C63" s="73" t="s">
        <v>41</v>
      </c>
      <c r="D63" s="23"/>
      <c r="E63" s="23"/>
      <c r="F63" s="23"/>
      <c r="G63" s="23"/>
      <c r="H63" s="23"/>
      <c r="I63" s="23"/>
      <c r="J63" s="38">
        <f>J102</f>
        <v>0</v>
      </c>
      <c r="K63" s="23"/>
      <c r="L63" s="47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U63" s="12" t="s">
        <v>64</v>
      </c>
    </row>
    <row r="64" spans="1:47" s="4" customFormat="1" ht="24.95" customHeight="1" x14ac:dyDescent="0.2">
      <c r="B64" s="74"/>
      <c r="C64" s="75"/>
      <c r="D64" s="76" t="s">
        <v>65</v>
      </c>
      <c r="E64" s="77"/>
      <c r="F64" s="77"/>
      <c r="G64" s="77"/>
      <c r="H64" s="77"/>
      <c r="I64" s="77"/>
      <c r="J64" s="78">
        <f>J103</f>
        <v>0</v>
      </c>
      <c r="K64" s="75"/>
      <c r="L64" s="79"/>
    </row>
    <row r="65" spans="2:12" s="5" customFormat="1" ht="19.899999999999999" customHeight="1" x14ac:dyDescent="0.2">
      <c r="B65" s="80"/>
      <c r="C65" s="39"/>
      <c r="D65" s="81" t="s">
        <v>66</v>
      </c>
      <c r="E65" s="82"/>
      <c r="F65" s="82"/>
      <c r="G65" s="82"/>
      <c r="H65" s="82"/>
      <c r="I65" s="82"/>
      <c r="J65" s="83">
        <f>J104</f>
        <v>0</v>
      </c>
      <c r="K65" s="39"/>
      <c r="L65" s="84"/>
    </row>
    <row r="66" spans="2:12" s="5" customFormat="1" ht="19.899999999999999" customHeight="1" x14ac:dyDescent="0.2">
      <c r="B66" s="80"/>
      <c r="C66" s="39"/>
      <c r="D66" s="81" t="s">
        <v>67</v>
      </c>
      <c r="E66" s="82"/>
      <c r="F66" s="82"/>
      <c r="G66" s="82"/>
      <c r="H66" s="82"/>
      <c r="I66" s="82"/>
      <c r="J66" s="83">
        <f>J118</f>
        <v>0</v>
      </c>
      <c r="K66" s="39"/>
      <c r="L66" s="84"/>
    </row>
    <row r="67" spans="2:12" s="5" customFormat="1" ht="19.899999999999999" customHeight="1" x14ac:dyDescent="0.2">
      <c r="B67" s="80"/>
      <c r="C67" s="39"/>
      <c r="D67" s="81" t="s">
        <v>68</v>
      </c>
      <c r="E67" s="82"/>
      <c r="F67" s="82"/>
      <c r="G67" s="82"/>
      <c r="H67" s="82"/>
      <c r="I67" s="82"/>
      <c r="J67" s="83">
        <f>J153</f>
        <v>0</v>
      </c>
      <c r="K67" s="39"/>
      <c r="L67" s="84"/>
    </row>
    <row r="68" spans="2:12" s="5" customFormat="1" ht="19.899999999999999" customHeight="1" x14ac:dyDescent="0.2">
      <c r="B68" s="80"/>
      <c r="C68" s="39"/>
      <c r="D68" s="81" t="s">
        <v>69</v>
      </c>
      <c r="E68" s="82"/>
      <c r="F68" s="82"/>
      <c r="G68" s="82"/>
      <c r="H68" s="82"/>
      <c r="I68" s="82"/>
      <c r="J68" s="83">
        <f>J169</f>
        <v>0</v>
      </c>
      <c r="K68" s="39"/>
      <c r="L68" s="84"/>
    </row>
    <row r="69" spans="2:12" s="5" customFormat="1" ht="19.899999999999999" customHeight="1" x14ac:dyDescent="0.2">
      <c r="B69" s="80"/>
      <c r="C69" s="39"/>
      <c r="D69" s="81" t="s">
        <v>70</v>
      </c>
      <c r="E69" s="82"/>
      <c r="F69" s="82"/>
      <c r="G69" s="82"/>
      <c r="H69" s="82"/>
      <c r="I69" s="82"/>
      <c r="J69" s="83">
        <f>J224</f>
        <v>0</v>
      </c>
      <c r="K69" s="39"/>
      <c r="L69" s="84"/>
    </row>
    <row r="70" spans="2:12" s="5" customFormat="1" ht="19.899999999999999" customHeight="1" x14ac:dyDescent="0.2">
      <c r="B70" s="80"/>
      <c r="C70" s="39"/>
      <c r="D70" s="81" t="s">
        <v>71</v>
      </c>
      <c r="E70" s="82"/>
      <c r="F70" s="82"/>
      <c r="G70" s="82"/>
      <c r="H70" s="82"/>
      <c r="I70" s="82"/>
      <c r="J70" s="83">
        <f>J234</f>
        <v>0</v>
      </c>
      <c r="K70" s="39"/>
      <c r="L70" s="84"/>
    </row>
    <row r="71" spans="2:12" s="4" customFormat="1" ht="24.95" customHeight="1" x14ac:dyDescent="0.2">
      <c r="B71" s="74"/>
      <c r="C71" s="75"/>
      <c r="D71" s="76" t="s">
        <v>72</v>
      </c>
      <c r="E71" s="77"/>
      <c r="F71" s="77"/>
      <c r="G71" s="77"/>
      <c r="H71" s="77"/>
      <c r="I71" s="77"/>
      <c r="J71" s="78">
        <f>J237</f>
        <v>0</v>
      </c>
      <c r="K71" s="75"/>
      <c r="L71" s="79"/>
    </row>
    <row r="72" spans="2:12" s="5" customFormat="1" ht="19.899999999999999" customHeight="1" x14ac:dyDescent="0.2">
      <c r="B72" s="80"/>
      <c r="C72" s="39"/>
      <c r="D72" s="81" t="s">
        <v>73</v>
      </c>
      <c r="E72" s="82"/>
      <c r="F72" s="82"/>
      <c r="G72" s="82"/>
      <c r="H72" s="82"/>
      <c r="I72" s="82"/>
      <c r="J72" s="83">
        <f>J238</f>
        <v>0</v>
      </c>
      <c r="K72" s="39"/>
      <c r="L72" s="84"/>
    </row>
    <row r="73" spans="2:12" s="5" customFormat="1" ht="19.899999999999999" customHeight="1" x14ac:dyDescent="0.2">
      <c r="B73" s="80"/>
      <c r="C73" s="39"/>
      <c r="D73" s="81" t="s">
        <v>74</v>
      </c>
      <c r="E73" s="82"/>
      <c r="F73" s="82"/>
      <c r="G73" s="82"/>
      <c r="H73" s="82"/>
      <c r="I73" s="82"/>
      <c r="J73" s="83">
        <f>J248</f>
        <v>0</v>
      </c>
      <c r="K73" s="39"/>
      <c r="L73" s="84"/>
    </row>
    <row r="74" spans="2:12" s="5" customFormat="1" ht="19.899999999999999" customHeight="1" x14ac:dyDescent="0.2">
      <c r="B74" s="80"/>
      <c r="C74" s="39"/>
      <c r="D74" s="81" t="s">
        <v>75</v>
      </c>
      <c r="E74" s="82"/>
      <c r="F74" s="82"/>
      <c r="G74" s="82"/>
      <c r="H74" s="82"/>
      <c r="I74" s="82"/>
      <c r="J74" s="83">
        <f>J254</f>
        <v>0</v>
      </c>
      <c r="K74" s="39"/>
      <c r="L74" s="84"/>
    </row>
    <row r="75" spans="2:12" s="5" customFormat="1" ht="19.899999999999999" customHeight="1" x14ac:dyDescent="0.2">
      <c r="B75" s="80"/>
      <c r="C75" s="39"/>
      <c r="D75" s="81" t="s">
        <v>76</v>
      </c>
      <c r="E75" s="82"/>
      <c r="F75" s="82"/>
      <c r="G75" s="82"/>
      <c r="H75" s="82"/>
      <c r="I75" s="82"/>
      <c r="J75" s="83">
        <f>J265</f>
        <v>0</v>
      </c>
      <c r="K75" s="39"/>
      <c r="L75" s="84"/>
    </row>
    <row r="76" spans="2:12" s="5" customFormat="1" ht="19.899999999999999" customHeight="1" x14ac:dyDescent="0.2">
      <c r="B76" s="80"/>
      <c r="C76" s="39"/>
      <c r="D76" s="81" t="s">
        <v>77</v>
      </c>
      <c r="E76" s="82"/>
      <c r="F76" s="82"/>
      <c r="G76" s="82"/>
      <c r="H76" s="82"/>
      <c r="I76" s="82"/>
      <c r="J76" s="83">
        <f>J277</f>
        <v>0</v>
      </c>
      <c r="K76" s="39"/>
      <c r="L76" s="84"/>
    </row>
    <row r="77" spans="2:12" s="5" customFormat="1" ht="19.899999999999999" customHeight="1" x14ac:dyDescent="0.2">
      <c r="B77" s="80"/>
      <c r="C77" s="39"/>
      <c r="D77" s="81" t="s">
        <v>78</v>
      </c>
      <c r="E77" s="82"/>
      <c r="F77" s="82"/>
      <c r="G77" s="82"/>
      <c r="H77" s="82"/>
      <c r="I77" s="82"/>
      <c r="J77" s="83">
        <f>J283</f>
        <v>0</v>
      </c>
      <c r="K77" s="39"/>
      <c r="L77" s="84"/>
    </row>
    <row r="78" spans="2:12" s="5" customFormat="1" ht="19.899999999999999" customHeight="1" x14ac:dyDescent="0.2">
      <c r="B78" s="80"/>
      <c r="C78" s="39"/>
      <c r="D78" s="81" t="s">
        <v>79</v>
      </c>
      <c r="E78" s="82"/>
      <c r="F78" s="82"/>
      <c r="G78" s="82"/>
      <c r="H78" s="82"/>
      <c r="I78" s="82"/>
      <c r="J78" s="83">
        <f>J300</f>
        <v>0</v>
      </c>
      <c r="K78" s="39"/>
      <c r="L78" s="84"/>
    </row>
    <row r="79" spans="2:12" s="5" customFormat="1" ht="19.899999999999999" customHeight="1" x14ac:dyDescent="0.2">
      <c r="B79" s="80"/>
      <c r="C79" s="39"/>
      <c r="D79" s="81" t="s">
        <v>80</v>
      </c>
      <c r="E79" s="82"/>
      <c r="F79" s="82"/>
      <c r="G79" s="82"/>
      <c r="H79" s="82"/>
      <c r="I79" s="82"/>
      <c r="J79" s="83">
        <f>J327</f>
        <v>0</v>
      </c>
      <c r="K79" s="39"/>
      <c r="L79" s="84"/>
    </row>
    <row r="80" spans="2:12" s="4" customFormat="1" ht="24.95" customHeight="1" x14ac:dyDescent="0.2">
      <c r="B80" s="74"/>
      <c r="C80" s="75"/>
      <c r="D80" s="76" t="s">
        <v>81</v>
      </c>
      <c r="E80" s="77"/>
      <c r="F80" s="77"/>
      <c r="G80" s="77"/>
      <c r="H80" s="77"/>
      <c r="I80" s="77"/>
      <c r="J80" s="78">
        <f>J339</f>
        <v>0</v>
      </c>
      <c r="K80" s="75"/>
      <c r="L80" s="79"/>
    </row>
    <row r="81" spans="1:31" s="2" customFormat="1" ht="21.75" customHeight="1" x14ac:dyDescent="0.2">
      <c r="A81" s="21"/>
      <c r="B81" s="22"/>
      <c r="C81" s="23"/>
      <c r="D81" s="23"/>
      <c r="E81" s="23"/>
      <c r="F81" s="23"/>
      <c r="G81" s="23"/>
      <c r="H81" s="23"/>
      <c r="I81" s="23"/>
      <c r="J81" s="23"/>
      <c r="K81" s="23"/>
      <c r="L81" s="47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</row>
    <row r="82" spans="1:31" s="2" customFormat="1" ht="6.95" customHeight="1" x14ac:dyDescent="0.2">
      <c r="A82" s="21"/>
      <c r="B82" s="25"/>
      <c r="C82" s="26"/>
      <c r="D82" s="26"/>
      <c r="E82" s="26"/>
      <c r="F82" s="26"/>
      <c r="G82" s="26"/>
      <c r="H82" s="26"/>
      <c r="I82" s="26"/>
      <c r="J82" s="26"/>
      <c r="K82" s="26"/>
      <c r="L82" s="47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</row>
    <row r="86" spans="1:31" s="2" customFormat="1" ht="6.95" customHeight="1" x14ac:dyDescent="0.2">
      <c r="A86" s="21"/>
      <c r="B86" s="27"/>
      <c r="C86" s="28"/>
      <c r="D86" s="28"/>
      <c r="E86" s="28"/>
      <c r="F86" s="28"/>
      <c r="G86" s="28"/>
      <c r="H86" s="28"/>
      <c r="I86" s="28"/>
      <c r="J86" s="28"/>
      <c r="K86" s="28"/>
      <c r="L86" s="47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</row>
    <row r="87" spans="1:31" s="2" customFormat="1" ht="24.95" customHeight="1" x14ac:dyDescent="0.2">
      <c r="A87" s="21"/>
      <c r="B87" s="22"/>
      <c r="C87" s="16" t="s">
        <v>82</v>
      </c>
      <c r="D87" s="23"/>
      <c r="E87" s="23"/>
      <c r="F87" s="23"/>
      <c r="G87" s="23"/>
      <c r="H87" s="23"/>
      <c r="I87" s="23"/>
      <c r="J87" s="23"/>
      <c r="K87" s="23"/>
      <c r="L87" s="47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</row>
    <row r="88" spans="1:31" s="2" customFormat="1" ht="6.95" customHeight="1" x14ac:dyDescent="0.2">
      <c r="A88" s="21"/>
      <c r="B88" s="22"/>
      <c r="C88" s="23"/>
      <c r="D88" s="23"/>
      <c r="E88" s="23"/>
      <c r="F88" s="23"/>
      <c r="G88" s="23"/>
      <c r="H88" s="23"/>
      <c r="I88" s="23"/>
      <c r="J88" s="23"/>
      <c r="K88" s="23"/>
      <c r="L88" s="47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</row>
    <row r="89" spans="1:31" s="2" customFormat="1" ht="12" customHeight="1" x14ac:dyDescent="0.2">
      <c r="A89" s="21"/>
      <c r="B89" s="22"/>
      <c r="C89" s="18" t="s">
        <v>6</v>
      </c>
      <c r="D89" s="23"/>
      <c r="E89" s="23"/>
      <c r="F89" s="23"/>
      <c r="G89" s="23"/>
      <c r="H89" s="23"/>
      <c r="I89" s="23"/>
      <c r="J89" s="23"/>
      <c r="K89" s="23"/>
      <c r="L89" s="47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</row>
    <row r="90" spans="1:31" s="2" customFormat="1" ht="16.5" customHeight="1" x14ac:dyDescent="0.2">
      <c r="A90" s="21"/>
      <c r="B90" s="22"/>
      <c r="C90" s="23"/>
      <c r="D90" s="23"/>
      <c r="E90" s="274" t="e">
        <f>E7</f>
        <v>#REF!</v>
      </c>
      <c r="F90" s="275"/>
      <c r="G90" s="275"/>
      <c r="H90" s="275"/>
      <c r="I90" s="23"/>
      <c r="J90" s="23"/>
      <c r="K90" s="23"/>
      <c r="L90" s="47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</row>
    <row r="91" spans="1:31" s="1" customFormat="1" ht="12" customHeight="1" x14ac:dyDescent="0.2">
      <c r="B91" s="14"/>
      <c r="C91" s="18" t="s">
        <v>57</v>
      </c>
      <c r="D91" s="15"/>
      <c r="E91" s="15"/>
      <c r="F91" s="15"/>
      <c r="G91" s="15"/>
      <c r="H91" s="15"/>
      <c r="I91" s="15"/>
      <c r="J91" s="15"/>
      <c r="K91" s="15"/>
      <c r="L91" s="13"/>
    </row>
    <row r="92" spans="1:31" s="2" customFormat="1" ht="16.5" customHeight="1" x14ac:dyDescent="0.2">
      <c r="A92" s="21"/>
      <c r="B92" s="22"/>
      <c r="C92" s="23"/>
      <c r="D92" s="23"/>
      <c r="E92" s="274" t="s">
        <v>58</v>
      </c>
      <c r="F92" s="272"/>
      <c r="G92" s="272"/>
      <c r="H92" s="272"/>
      <c r="I92" s="23"/>
      <c r="J92" s="23"/>
      <c r="K92" s="23"/>
      <c r="L92" s="47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</row>
    <row r="93" spans="1:31" s="2" customFormat="1" ht="12" customHeight="1" x14ac:dyDescent="0.2">
      <c r="A93" s="21"/>
      <c r="B93" s="22"/>
      <c r="C93" s="18" t="s">
        <v>59</v>
      </c>
      <c r="D93" s="23"/>
      <c r="E93" s="23"/>
      <c r="F93" s="23"/>
      <c r="G93" s="23"/>
      <c r="H93" s="23"/>
      <c r="I93" s="23"/>
      <c r="J93" s="23"/>
      <c r="K93" s="23"/>
      <c r="L93" s="47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</row>
    <row r="94" spans="1:31" s="2" customFormat="1" ht="16.5" customHeight="1" x14ac:dyDescent="0.2">
      <c r="A94" s="21"/>
      <c r="B94" s="22"/>
      <c r="C94" s="23"/>
      <c r="D94" s="23"/>
      <c r="E94" s="271" t="str">
        <f>E11</f>
        <v>1 - D.1.2. Stavebně konstrukční řešení</v>
      </c>
      <c r="F94" s="272"/>
      <c r="G94" s="272"/>
      <c r="H94" s="272"/>
      <c r="I94" s="23"/>
      <c r="J94" s="23"/>
      <c r="K94" s="23"/>
      <c r="L94" s="47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</row>
    <row r="95" spans="1:31" s="2" customFormat="1" ht="6.95" customHeight="1" x14ac:dyDescent="0.2">
      <c r="A95" s="21"/>
      <c r="B95" s="22"/>
      <c r="C95" s="23"/>
      <c r="D95" s="23"/>
      <c r="E95" s="23"/>
      <c r="F95" s="23"/>
      <c r="G95" s="23"/>
      <c r="H95" s="23"/>
      <c r="I95" s="23"/>
      <c r="J95" s="23"/>
      <c r="K95" s="23"/>
      <c r="L95" s="47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</row>
    <row r="96" spans="1:31" s="2" customFormat="1" ht="12" customHeight="1" x14ac:dyDescent="0.2">
      <c r="A96" s="21"/>
      <c r="B96" s="22"/>
      <c r="C96" s="18" t="s">
        <v>11</v>
      </c>
      <c r="D96" s="23"/>
      <c r="E96" s="23"/>
      <c r="F96" s="17" t="str">
        <f>F14</f>
        <v>Bohumín</v>
      </c>
      <c r="G96" s="23"/>
      <c r="H96" s="23"/>
      <c r="I96" s="18" t="s">
        <v>13</v>
      </c>
      <c r="J96" s="29" t="e">
        <f>IF(J14="","",J14)</f>
        <v>#REF!</v>
      </c>
      <c r="K96" s="23"/>
      <c r="L96" s="47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</row>
    <row r="97" spans="1:65" s="2" customFormat="1" ht="6.95" customHeight="1" x14ac:dyDescent="0.2">
      <c r="A97" s="21"/>
      <c r="B97" s="22"/>
      <c r="C97" s="23"/>
      <c r="D97" s="23"/>
      <c r="E97" s="23"/>
      <c r="F97" s="23"/>
      <c r="G97" s="23"/>
      <c r="H97" s="23"/>
      <c r="I97" s="23"/>
      <c r="J97" s="23"/>
      <c r="K97" s="23"/>
      <c r="L97" s="47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</row>
    <row r="98" spans="1:65" s="2" customFormat="1" ht="40.15" customHeight="1" x14ac:dyDescent="0.2">
      <c r="A98" s="21"/>
      <c r="B98" s="22"/>
      <c r="C98" s="18" t="s">
        <v>14</v>
      </c>
      <c r="D98" s="23"/>
      <c r="E98" s="23"/>
      <c r="F98" s="17" t="str">
        <f>E17</f>
        <v>Město Bohumín,Masarykova 158,735 81 Bohumín</v>
      </c>
      <c r="G98" s="23"/>
      <c r="H98" s="23"/>
      <c r="I98" s="18" t="s">
        <v>19</v>
      </c>
      <c r="J98" s="20" t="str">
        <f>E23</f>
        <v>TZB Orlová s.r.o.,Slezská 1288,735 14 Orlová</v>
      </c>
      <c r="K98" s="23"/>
      <c r="L98" s="47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</row>
    <row r="99" spans="1:65" s="2" customFormat="1" ht="15.2" customHeight="1" x14ac:dyDescent="0.2">
      <c r="A99" s="21"/>
      <c r="B99" s="22"/>
      <c r="C99" s="18" t="s">
        <v>18</v>
      </c>
      <c r="D99" s="23"/>
      <c r="E99" s="23"/>
      <c r="F99" s="17" t="e">
        <f>IF(E20="","",E20)</f>
        <v>#REF!</v>
      </c>
      <c r="G99" s="23"/>
      <c r="H99" s="23"/>
      <c r="I99" s="18" t="s">
        <v>22</v>
      </c>
      <c r="J99" s="20" t="str">
        <f>E26</f>
        <v>Beránek</v>
      </c>
      <c r="K99" s="23"/>
      <c r="L99" s="47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</row>
    <row r="100" spans="1:65" s="2" customFormat="1" ht="10.35" customHeight="1" x14ac:dyDescent="0.2">
      <c r="A100" s="21"/>
      <c r="B100" s="22"/>
      <c r="C100" s="23"/>
      <c r="D100" s="23"/>
      <c r="E100" s="23"/>
      <c r="F100" s="23"/>
      <c r="G100" s="23"/>
      <c r="H100" s="23"/>
      <c r="I100" s="23"/>
      <c r="J100" s="23"/>
      <c r="K100" s="23"/>
      <c r="L100" s="47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</row>
    <row r="101" spans="1:65" s="6" customFormat="1" ht="29.25" customHeight="1" x14ac:dyDescent="0.2">
      <c r="A101" s="85"/>
      <c r="B101" s="86"/>
      <c r="C101" s="87" t="s">
        <v>83</v>
      </c>
      <c r="D101" s="88" t="s">
        <v>40</v>
      </c>
      <c r="E101" s="88" t="s">
        <v>38</v>
      </c>
      <c r="F101" s="88" t="s">
        <v>39</v>
      </c>
      <c r="G101" s="88" t="s">
        <v>84</v>
      </c>
      <c r="H101" s="88" t="s">
        <v>85</v>
      </c>
      <c r="I101" s="88" t="s">
        <v>86</v>
      </c>
      <c r="J101" s="88" t="s">
        <v>63</v>
      </c>
      <c r="K101" s="89" t="s">
        <v>87</v>
      </c>
      <c r="L101" s="90"/>
      <c r="M101" s="32" t="s">
        <v>9</v>
      </c>
      <c r="N101" s="33" t="s">
        <v>29</v>
      </c>
      <c r="O101" s="33" t="s">
        <v>88</v>
      </c>
      <c r="P101" s="33" t="s">
        <v>89</v>
      </c>
      <c r="Q101" s="33" t="s">
        <v>90</v>
      </c>
      <c r="R101" s="33" t="s">
        <v>91</v>
      </c>
      <c r="S101" s="33" t="s">
        <v>92</v>
      </c>
      <c r="T101" s="34" t="s">
        <v>93</v>
      </c>
      <c r="U101" s="85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</row>
    <row r="102" spans="1:65" s="2" customFormat="1" ht="22.9" customHeight="1" x14ac:dyDescent="0.25">
      <c r="A102" s="21"/>
      <c r="B102" s="22"/>
      <c r="C102" s="37" t="s">
        <v>94</v>
      </c>
      <c r="D102" s="23"/>
      <c r="E102" s="23"/>
      <c r="F102" s="23"/>
      <c r="G102" s="23"/>
      <c r="H102" s="23"/>
      <c r="I102" s="23"/>
      <c r="J102" s="91">
        <f>BK102</f>
        <v>0</v>
      </c>
      <c r="K102" s="23"/>
      <c r="L102" s="24"/>
      <c r="M102" s="35"/>
      <c r="N102" s="92"/>
      <c r="O102" s="36"/>
      <c r="P102" s="93">
        <f>P103+P237+P339</f>
        <v>0</v>
      </c>
      <c r="Q102" s="36"/>
      <c r="R102" s="93">
        <f>R103+R237+R339</f>
        <v>60.813357209999992</v>
      </c>
      <c r="S102" s="36"/>
      <c r="T102" s="94">
        <f>T103+T237+T339</f>
        <v>6.35846</v>
      </c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T102" s="12" t="s">
        <v>42</v>
      </c>
      <c r="AU102" s="12" t="s">
        <v>64</v>
      </c>
      <c r="BK102" s="95">
        <f>BK103+BK237+BK339</f>
        <v>0</v>
      </c>
    </row>
    <row r="103" spans="1:65" s="7" customFormat="1" ht="25.9" customHeight="1" x14ac:dyDescent="0.2">
      <c r="B103" s="96"/>
      <c r="C103" s="97"/>
      <c r="D103" s="98" t="s">
        <v>42</v>
      </c>
      <c r="E103" s="99" t="s">
        <v>95</v>
      </c>
      <c r="F103" s="99" t="s">
        <v>96</v>
      </c>
      <c r="G103" s="97"/>
      <c r="H103" s="97"/>
      <c r="I103" s="100"/>
      <c r="J103" s="101">
        <f>BK103</f>
        <v>0</v>
      </c>
      <c r="K103" s="97"/>
      <c r="L103" s="102"/>
      <c r="M103" s="103"/>
      <c r="N103" s="104"/>
      <c r="O103" s="104"/>
      <c r="P103" s="105">
        <f>P104+P118+P153+P169+P224+P234</f>
        <v>0</v>
      </c>
      <c r="Q103" s="104"/>
      <c r="R103" s="105">
        <f>R104+R118+R153+R169+R224+R234</f>
        <v>60.503032909999995</v>
      </c>
      <c r="S103" s="104"/>
      <c r="T103" s="106">
        <f>T104+T118+T153+T169+T224+T234</f>
        <v>6.3320959999999999</v>
      </c>
      <c r="AR103" s="107" t="s">
        <v>45</v>
      </c>
      <c r="AT103" s="108" t="s">
        <v>42</v>
      </c>
      <c r="AU103" s="108" t="s">
        <v>43</v>
      </c>
      <c r="AY103" s="107" t="s">
        <v>97</v>
      </c>
      <c r="BK103" s="109">
        <f>BK104+BK118+BK153+BK169+BK224+BK234</f>
        <v>0</v>
      </c>
    </row>
    <row r="104" spans="1:65" s="7" customFormat="1" ht="22.9" customHeight="1" x14ac:dyDescent="0.2">
      <c r="B104" s="96"/>
      <c r="C104" s="97"/>
      <c r="D104" s="98" t="s">
        <v>42</v>
      </c>
      <c r="E104" s="110" t="s">
        <v>46</v>
      </c>
      <c r="F104" s="110" t="s">
        <v>98</v>
      </c>
      <c r="G104" s="97"/>
      <c r="H104" s="97"/>
      <c r="I104" s="100"/>
      <c r="J104" s="111">
        <f>BK104</f>
        <v>0</v>
      </c>
      <c r="K104" s="97"/>
      <c r="L104" s="102"/>
      <c r="M104" s="103"/>
      <c r="N104" s="104"/>
      <c r="O104" s="104"/>
      <c r="P104" s="105">
        <f>SUM(P105:P117)</f>
        <v>0</v>
      </c>
      <c r="Q104" s="104"/>
      <c r="R104" s="105">
        <f>SUM(R105:R117)</f>
        <v>55.735265599999998</v>
      </c>
      <c r="S104" s="104"/>
      <c r="T104" s="106">
        <f>SUM(T105:T117)</f>
        <v>0</v>
      </c>
      <c r="AR104" s="107" t="s">
        <v>45</v>
      </c>
      <c r="AT104" s="108" t="s">
        <v>42</v>
      </c>
      <c r="AU104" s="108" t="s">
        <v>45</v>
      </c>
      <c r="AY104" s="107" t="s">
        <v>97</v>
      </c>
      <c r="BK104" s="109">
        <f>SUM(BK105:BK117)</f>
        <v>0</v>
      </c>
    </row>
    <row r="105" spans="1:65" s="2" customFormat="1" ht="33" customHeight="1" x14ac:dyDescent="0.2">
      <c r="A105" s="21"/>
      <c r="B105" s="22"/>
      <c r="C105" s="112" t="s">
        <v>45</v>
      </c>
      <c r="D105" s="112" t="s">
        <v>99</v>
      </c>
      <c r="E105" s="113" t="s">
        <v>100</v>
      </c>
      <c r="F105" s="114" t="s">
        <v>101</v>
      </c>
      <c r="G105" s="115" t="s">
        <v>102</v>
      </c>
      <c r="H105" s="116">
        <v>1.165</v>
      </c>
      <c r="I105" s="117"/>
      <c r="J105" s="118">
        <f>ROUND(I105*H105,2)</f>
        <v>0</v>
      </c>
      <c r="K105" s="114" t="s">
        <v>103</v>
      </c>
      <c r="L105" s="24"/>
      <c r="M105" s="119" t="s">
        <v>9</v>
      </c>
      <c r="N105" s="120" t="s">
        <v>30</v>
      </c>
      <c r="O105" s="30"/>
      <c r="P105" s="121">
        <f>O105*H105</f>
        <v>0</v>
      </c>
      <c r="Q105" s="121">
        <v>2.3391199999999999</v>
      </c>
      <c r="R105" s="121">
        <f>Q105*H105</f>
        <v>2.7250747999999998</v>
      </c>
      <c r="S105" s="121">
        <v>0</v>
      </c>
      <c r="T105" s="122">
        <f>S105*H105</f>
        <v>0</v>
      </c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R105" s="123" t="s">
        <v>104</v>
      </c>
      <c r="AT105" s="123" t="s">
        <v>99</v>
      </c>
      <c r="AU105" s="123" t="s">
        <v>46</v>
      </c>
      <c r="AY105" s="12" t="s">
        <v>97</v>
      </c>
      <c r="BE105" s="124">
        <f>IF(N105="základní",J105,0)</f>
        <v>0</v>
      </c>
      <c r="BF105" s="124">
        <f>IF(N105="snížená",J105,0)</f>
        <v>0</v>
      </c>
      <c r="BG105" s="124">
        <f>IF(N105="zákl. přenesená",J105,0)</f>
        <v>0</v>
      </c>
      <c r="BH105" s="124">
        <f>IF(N105="sníž. přenesená",J105,0)</f>
        <v>0</v>
      </c>
      <c r="BI105" s="124">
        <f>IF(N105="nulová",J105,0)</f>
        <v>0</v>
      </c>
      <c r="BJ105" s="12" t="s">
        <v>45</v>
      </c>
      <c r="BK105" s="124">
        <f>ROUND(I105*H105,2)</f>
        <v>0</v>
      </c>
      <c r="BL105" s="12" t="s">
        <v>104</v>
      </c>
      <c r="BM105" s="123" t="s">
        <v>105</v>
      </c>
    </row>
    <row r="106" spans="1:65" s="2" customFormat="1" x14ac:dyDescent="0.2">
      <c r="A106" s="21"/>
      <c r="B106" s="22"/>
      <c r="C106" s="23"/>
      <c r="D106" s="125" t="s">
        <v>106</v>
      </c>
      <c r="E106" s="23"/>
      <c r="F106" s="126" t="s">
        <v>107</v>
      </c>
      <c r="G106" s="23"/>
      <c r="H106" s="23"/>
      <c r="I106" s="127"/>
      <c r="J106" s="23"/>
      <c r="K106" s="23"/>
      <c r="L106" s="24"/>
      <c r="M106" s="128"/>
      <c r="N106" s="129"/>
      <c r="O106" s="30"/>
      <c r="P106" s="30"/>
      <c r="Q106" s="30"/>
      <c r="R106" s="30"/>
      <c r="S106" s="30"/>
      <c r="T106" s="3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T106" s="12" t="s">
        <v>106</v>
      </c>
      <c r="AU106" s="12" t="s">
        <v>46</v>
      </c>
    </row>
    <row r="107" spans="1:65" s="8" customFormat="1" x14ac:dyDescent="0.2">
      <c r="B107" s="130"/>
      <c r="C107" s="131"/>
      <c r="D107" s="132" t="s">
        <v>108</v>
      </c>
      <c r="E107" s="133" t="s">
        <v>9</v>
      </c>
      <c r="F107" s="134" t="s">
        <v>109</v>
      </c>
      <c r="G107" s="131"/>
      <c r="H107" s="133" t="s">
        <v>9</v>
      </c>
      <c r="I107" s="135"/>
      <c r="J107" s="131"/>
      <c r="K107" s="131"/>
      <c r="L107" s="136"/>
      <c r="M107" s="137"/>
      <c r="N107" s="138"/>
      <c r="O107" s="138"/>
      <c r="P107" s="138"/>
      <c r="Q107" s="138"/>
      <c r="R107" s="138"/>
      <c r="S107" s="138"/>
      <c r="T107" s="139"/>
      <c r="AT107" s="140" t="s">
        <v>108</v>
      </c>
      <c r="AU107" s="140" t="s">
        <v>46</v>
      </c>
      <c r="AV107" s="8" t="s">
        <v>45</v>
      </c>
      <c r="AW107" s="8" t="s">
        <v>21</v>
      </c>
      <c r="AX107" s="8" t="s">
        <v>43</v>
      </c>
      <c r="AY107" s="140" t="s">
        <v>97</v>
      </c>
    </row>
    <row r="108" spans="1:65" s="9" customFormat="1" x14ac:dyDescent="0.2">
      <c r="B108" s="141"/>
      <c r="C108" s="142"/>
      <c r="D108" s="132" t="s">
        <v>108</v>
      </c>
      <c r="E108" s="143" t="s">
        <v>9</v>
      </c>
      <c r="F108" s="144" t="s">
        <v>110</v>
      </c>
      <c r="G108" s="142"/>
      <c r="H108" s="145">
        <v>1.165</v>
      </c>
      <c r="I108" s="146"/>
      <c r="J108" s="142"/>
      <c r="K108" s="142"/>
      <c r="L108" s="147"/>
      <c r="M108" s="148"/>
      <c r="N108" s="149"/>
      <c r="O108" s="149"/>
      <c r="P108" s="149"/>
      <c r="Q108" s="149"/>
      <c r="R108" s="149"/>
      <c r="S108" s="149"/>
      <c r="T108" s="150"/>
      <c r="AT108" s="151" t="s">
        <v>108</v>
      </c>
      <c r="AU108" s="151" t="s">
        <v>46</v>
      </c>
      <c r="AV108" s="9" t="s">
        <v>46</v>
      </c>
      <c r="AW108" s="9" t="s">
        <v>21</v>
      </c>
      <c r="AX108" s="9" t="s">
        <v>43</v>
      </c>
      <c r="AY108" s="151" t="s">
        <v>97</v>
      </c>
    </row>
    <row r="109" spans="1:65" s="10" customFormat="1" x14ac:dyDescent="0.2">
      <c r="B109" s="152"/>
      <c r="C109" s="153"/>
      <c r="D109" s="132" t="s">
        <v>108</v>
      </c>
      <c r="E109" s="154" t="s">
        <v>9</v>
      </c>
      <c r="F109" s="155" t="s">
        <v>111</v>
      </c>
      <c r="G109" s="153"/>
      <c r="H109" s="156">
        <v>1.165</v>
      </c>
      <c r="I109" s="157"/>
      <c r="J109" s="153"/>
      <c r="K109" s="153"/>
      <c r="L109" s="158"/>
      <c r="M109" s="159"/>
      <c r="N109" s="160"/>
      <c r="O109" s="160"/>
      <c r="P109" s="160"/>
      <c r="Q109" s="160"/>
      <c r="R109" s="160"/>
      <c r="S109" s="160"/>
      <c r="T109" s="161"/>
      <c r="AT109" s="162" t="s">
        <v>108</v>
      </c>
      <c r="AU109" s="162" t="s">
        <v>46</v>
      </c>
      <c r="AV109" s="10" t="s">
        <v>104</v>
      </c>
      <c r="AW109" s="10" t="s">
        <v>21</v>
      </c>
      <c r="AX109" s="10" t="s">
        <v>45</v>
      </c>
      <c r="AY109" s="162" t="s">
        <v>97</v>
      </c>
    </row>
    <row r="110" spans="1:65" s="2" customFormat="1" ht="33" customHeight="1" x14ac:dyDescent="0.2">
      <c r="A110" s="21"/>
      <c r="B110" s="22"/>
      <c r="C110" s="112" t="s">
        <v>46</v>
      </c>
      <c r="D110" s="112" t="s">
        <v>99</v>
      </c>
      <c r="E110" s="113" t="s">
        <v>112</v>
      </c>
      <c r="F110" s="114" t="s">
        <v>113</v>
      </c>
      <c r="G110" s="115" t="s">
        <v>102</v>
      </c>
      <c r="H110" s="116">
        <v>22.68</v>
      </c>
      <c r="I110" s="117"/>
      <c r="J110" s="118">
        <f>ROUND(I110*H110,2)</f>
        <v>0</v>
      </c>
      <c r="K110" s="114" t="s">
        <v>103</v>
      </c>
      <c r="L110" s="24"/>
      <c r="M110" s="119" t="s">
        <v>9</v>
      </c>
      <c r="N110" s="120" t="s">
        <v>30</v>
      </c>
      <c r="O110" s="30"/>
      <c r="P110" s="121">
        <f>O110*H110</f>
        <v>0</v>
      </c>
      <c r="Q110" s="121">
        <v>2.33731</v>
      </c>
      <c r="R110" s="121">
        <f>Q110*H110</f>
        <v>53.010190799999997</v>
      </c>
      <c r="S110" s="121">
        <v>0</v>
      </c>
      <c r="T110" s="122">
        <f>S110*H110</f>
        <v>0</v>
      </c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R110" s="123" t="s">
        <v>104</v>
      </c>
      <c r="AT110" s="123" t="s">
        <v>99</v>
      </c>
      <c r="AU110" s="123" t="s">
        <v>46</v>
      </c>
      <c r="AY110" s="12" t="s">
        <v>97</v>
      </c>
      <c r="BE110" s="124">
        <f>IF(N110="základní",J110,0)</f>
        <v>0</v>
      </c>
      <c r="BF110" s="124">
        <f>IF(N110="snížená",J110,0)</f>
        <v>0</v>
      </c>
      <c r="BG110" s="124">
        <f>IF(N110="zákl. přenesená",J110,0)</f>
        <v>0</v>
      </c>
      <c r="BH110" s="124">
        <f>IF(N110="sníž. přenesená",J110,0)</f>
        <v>0</v>
      </c>
      <c r="BI110" s="124">
        <f>IF(N110="nulová",J110,0)</f>
        <v>0</v>
      </c>
      <c r="BJ110" s="12" t="s">
        <v>45</v>
      </c>
      <c r="BK110" s="124">
        <f>ROUND(I110*H110,2)</f>
        <v>0</v>
      </c>
      <c r="BL110" s="12" t="s">
        <v>104</v>
      </c>
      <c r="BM110" s="123" t="s">
        <v>114</v>
      </c>
    </row>
    <row r="111" spans="1:65" s="2" customFormat="1" x14ac:dyDescent="0.2">
      <c r="A111" s="21"/>
      <c r="B111" s="22"/>
      <c r="C111" s="23"/>
      <c r="D111" s="125" t="s">
        <v>106</v>
      </c>
      <c r="E111" s="23"/>
      <c r="F111" s="126" t="s">
        <v>115</v>
      </c>
      <c r="G111" s="23"/>
      <c r="H111" s="23"/>
      <c r="I111" s="127"/>
      <c r="J111" s="23"/>
      <c r="K111" s="23"/>
      <c r="L111" s="24"/>
      <c r="M111" s="128"/>
      <c r="N111" s="129"/>
      <c r="O111" s="30"/>
      <c r="P111" s="30"/>
      <c r="Q111" s="30"/>
      <c r="R111" s="30"/>
      <c r="S111" s="30"/>
      <c r="T111" s="3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T111" s="12" t="s">
        <v>106</v>
      </c>
      <c r="AU111" s="12" t="s">
        <v>46</v>
      </c>
    </row>
    <row r="112" spans="1:65" s="8" customFormat="1" x14ac:dyDescent="0.2">
      <c r="B112" s="130"/>
      <c r="C112" s="131"/>
      <c r="D112" s="132" t="s">
        <v>108</v>
      </c>
      <c r="E112" s="133" t="s">
        <v>9</v>
      </c>
      <c r="F112" s="134" t="s">
        <v>116</v>
      </c>
      <c r="G112" s="131"/>
      <c r="H112" s="133" t="s">
        <v>9</v>
      </c>
      <c r="I112" s="135"/>
      <c r="J112" s="131"/>
      <c r="K112" s="131"/>
      <c r="L112" s="136"/>
      <c r="M112" s="137"/>
      <c r="N112" s="138"/>
      <c r="O112" s="138"/>
      <c r="P112" s="138"/>
      <c r="Q112" s="138"/>
      <c r="R112" s="138"/>
      <c r="S112" s="138"/>
      <c r="T112" s="139"/>
      <c r="AT112" s="140" t="s">
        <v>108</v>
      </c>
      <c r="AU112" s="140" t="s">
        <v>46</v>
      </c>
      <c r="AV112" s="8" t="s">
        <v>45</v>
      </c>
      <c r="AW112" s="8" t="s">
        <v>21</v>
      </c>
      <c r="AX112" s="8" t="s">
        <v>43</v>
      </c>
      <c r="AY112" s="140" t="s">
        <v>97</v>
      </c>
    </row>
    <row r="113" spans="1:65" s="9" customFormat="1" x14ac:dyDescent="0.2">
      <c r="B113" s="141"/>
      <c r="C113" s="142"/>
      <c r="D113" s="132" t="s">
        <v>108</v>
      </c>
      <c r="E113" s="143" t="s">
        <v>9</v>
      </c>
      <c r="F113" s="144" t="s">
        <v>117</v>
      </c>
      <c r="G113" s="142"/>
      <c r="H113" s="145">
        <v>8.2799999999999994</v>
      </c>
      <c r="I113" s="146"/>
      <c r="J113" s="142"/>
      <c r="K113" s="142"/>
      <c r="L113" s="147"/>
      <c r="M113" s="148"/>
      <c r="N113" s="149"/>
      <c r="O113" s="149"/>
      <c r="P113" s="149"/>
      <c r="Q113" s="149"/>
      <c r="R113" s="149"/>
      <c r="S113" s="149"/>
      <c r="T113" s="150"/>
      <c r="AT113" s="151" t="s">
        <v>108</v>
      </c>
      <c r="AU113" s="151" t="s">
        <v>46</v>
      </c>
      <c r="AV113" s="9" t="s">
        <v>46</v>
      </c>
      <c r="AW113" s="9" t="s">
        <v>21</v>
      </c>
      <c r="AX113" s="9" t="s">
        <v>43</v>
      </c>
      <c r="AY113" s="151" t="s">
        <v>97</v>
      </c>
    </row>
    <row r="114" spans="1:65" s="8" customFormat="1" x14ac:dyDescent="0.2">
      <c r="B114" s="130"/>
      <c r="C114" s="131"/>
      <c r="D114" s="132" t="s">
        <v>108</v>
      </c>
      <c r="E114" s="133" t="s">
        <v>9</v>
      </c>
      <c r="F114" s="134" t="s">
        <v>118</v>
      </c>
      <c r="G114" s="131"/>
      <c r="H114" s="133" t="s">
        <v>9</v>
      </c>
      <c r="I114" s="135"/>
      <c r="J114" s="131"/>
      <c r="K114" s="131"/>
      <c r="L114" s="136"/>
      <c r="M114" s="137"/>
      <c r="N114" s="138"/>
      <c r="O114" s="138"/>
      <c r="P114" s="138"/>
      <c r="Q114" s="138"/>
      <c r="R114" s="138"/>
      <c r="S114" s="138"/>
      <c r="T114" s="139"/>
      <c r="AT114" s="140" t="s">
        <v>108</v>
      </c>
      <c r="AU114" s="140" t="s">
        <v>46</v>
      </c>
      <c r="AV114" s="8" t="s">
        <v>45</v>
      </c>
      <c r="AW114" s="8" t="s">
        <v>21</v>
      </c>
      <c r="AX114" s="8" t="s">
        <v>43</v>
      </c>
      <c r="AY114" s="140" t="s">
        <v>97</v>
      </c>
    </row>
    <row r="115" spans="1:65" s="9" customFormat="1" x14ac:dyDescent="0.2">
      <c r="B115" s="141"/>
      <c r="C115" s="142"/>
      <c r="D115" s="132" t="s">
        <v>108</v>
      </c>
      <c r="E115" s="143" t="s">
        <v>9</v>
      </c>
      <c r="F115" s="144" t="s">
        <v>119</v>
      </c>
      <c r="G115" s="142"/>
      <c r="H115" s="145">
        <v>16</v>
      </c>
      <c r="I115" s="146"/>
      <c r="J115" s="142"/>
      <c r="K115" s="142"/>
      <c r="L115" s="147"/>
      <c r="M115" s="148"/>
      <c r="N115" s="149"/>
      <c r="O115" s="149"/>
      <c r="P115" s="149"/>
      <c r="Q115" s="149"/>
      <c r="R115" s="149"/>
      <c r="S115" s="149"/>
      <c r="T115" s="150"/>
      <c r="AT115" s="151" t="s">
        <v>108</v>
      </c>
      <c r="AU115" s="151" t="s">
        <v>46</v>
      </c>
      <c r="AV115" s="9" t="s">
        <v>46</v>
      </c>
      <c r="AW115" s="9" t="s">
        <v>21</v>
      </c>
      <c r="AX115" s="9" t="s">
        <v>43</v>
      </c>
      <c r="AY115" s="151" t="s">
        <v>97</v>
      </c>
    </row>
    <row r="116" spans="1:65" s="9" customFormat="1" x14ac:dyDescent="0.2">
      <c r="B116" s="141"/>
      <c r="C116" s="142"/>
      <c r="D116" s="132" t="s">
        <v>108</v>
      </c>
      <c r="E116" s="143" t="s">
        <v>9</v>
      </c>
      <c r="F116" s="144" t="s">
        <v>120</v>
      </c>
      <c r="G116" s="142"/>
      <c r="H116" s="145">
        <v>-1.6</v>
      </c>
      <c r="I116" s="146"/>
      <c r="J116" s="142"/>
      <c r="K116" s="142"/>
      <c r="L116" s="147"/>
      <c r="M116" s="148"/>
      <c r="N116" s="149"/>
      <c r="O116" s="149"/>
      <c r="P116" s="149"/>
      <c r="Q116" s="149"/>
      <c r="R116" s="149"/>
      <c r="S116" s="149"/>
      <c r="T116" s="150"/>
      <c r="AT116" s="151" t="s">
        <v>108</v>
      </c>
      <c r="AU116" s="151" t="s">
        <v>46</v>
      </c>
      <c r="AV116" s="9" t="s">
        <v>46</v>
      </c>
      <c r="AW116" s="9" t="s">
        <v>21</v>
      </c>
      <c r="AX116" s="9" t="s">
        <v>43</v>
      </c>
      <c r="AY116" s="151" t="s">
        <v>97</v>
      </c>
    </row>
    <row r="117" spans="1:65" s="10" customFormat="1" x14ac:dyDescent="0.2">
      <c r="B117" s="152"/>
      <c r="C117" s="153"/>
      <c r="D117" s="132" t="s">
        <v>108</v>
      </c>
      <c r="E117" s="154" t="s">
        <v>9</v>
      </c>
      <c r="F117" s="155" t="s">
        <v>111</v>
      </c>
      <c r="G117" s="153"/>
      <c r="H117" s="156">
        <v>22.68</v>
      </c>
      <c r="I117" s="157"/>
      <c r="J117" s="153"/>
      <c r="K117" s="153"/>
      <c r="L117" s="158"/>
      <c r="M117" s="159"/>
      <c r="N117" s="160"/>
      <c r="O117" s="160"/>
      <c r="P117" s="160"/>
      <c r="Q117" s="160"/>
      <c r="R117" s="160"/>
      <c r="S117" s="160"/>
      <c r="T117" s="161"/>
      <c r="AT117" s="162" t="s">
        <v>108</v>
      </c>
      <c r="AU117" s="162" t="s">
        <v>46</v>
      </c>
      <c r="AV117" s="10" t="s">
        <v>104</v>
      </c>
      <c r="AW117" s="10" t="s">
        <v>21</v>
      </c>
      <c r="AX117" s="10" t="s">
        <v>45</v>
      </c>
      <c r="AY117" s="162" t="s">
        <v>97</v>
      </c>
    </row>
    <row r="118" spans="1:65" s="7" customFormat="1" ht="22.9" customHeight="1" x14ac:dyDescent="0.2">
      <c r="B118" s="96"/>
      <c r="C118" s="97"/>
      <c r="D118" s="98" t="s">
        <v>42</v>
      </c>
      <c r="E118" s="110" t="s">
        <v>121</v>
      </c>
      <c r="F118" s="110" t="s">
        <v>122</v>
      </c>
      <c r="G118" s="97"/>
      <c r="H118" s="97"/>
      <c r="I118" s="100"/>
      <c r="J118" s="111">
        <f>BK118</f>
        <v>0</v>
      </c>
      <c r="K118" s="97"/>
      <c r="L118" s="102"/>
      <c r="M118" s="103"/>
      <c r="N118" s="104"/>
      <c r="O118" s="104"/>
      <c r="P118" s="105">
        <f>SUM(P119:P152)</f>
        <v>0</v>
      </c>
      <c r="Q118" s="104"/>
      <c r="R118" s="105">
        <f>SUM(R119:R152)</f>
        <v>1.5789133099999999</v>
      </c>
      <c r="S118" s="104"/>
      <c r="T118" s="106">
        <f>SUM(T119:T152)</f>
        <v>0</v>
      </c>
      <c r="AR118" s="107" t="s">
        <v>45</v>
      </c>
      <c r="AT118" s="108" t="s">
        <v>42</v>
      </c>
      <c r="AU118" s="108" t="s">
        <v>45</v>
      </c>
      <c r="AY118" s="107" t="s">
        <v>97</v>
      </c>
      <c r="BK118" s="109">
        <f>SUM(BK119:BK152)</f>
        <v>0</v>
      </c>
    </row>
    <row r="119" spans="1:65" s="2" customFormat="1" ht="24.2" customHeight="1" x14ac:dyDescent="0.2">
      <c r="A119" s="21"/>
      <c r="B119" s="22"/>
      <c r="C119" s="112" t="s">
        <v>121</v>
      </c>
      <c r="D119" s="112" t="s">
        <v>99</v>
      </c>
      <c r="E119" s="113" t="s">
        <v>123</v>
      </c>
      <c r="F119" s="114" t="s">
        <v>124</v>
      </c>
      <c r="G119" s="115" t="s">
        <v>102</v>
      </c>
      <c r="H119" s="116">
        <v>0.38400000000000001</v>
      </c>
      <c r="I119" s="117"/>
      <c r="J119" s="118">
        <f>ROUND(I119*H119,2)</f>
        <v>0</v>
      </c>
      <c r="K119" s="114" t="s">
        <v>103</v>
      </c>
      <c r="L119" s="24"/>
      <c r="M119" s="119" t="s">
        <v>9</v>
      </c>
      <c r="N119" s="120" t="s">
        <v>30</v>
      </c>
      <c r="O119" s="30"/>
      <c r="P119" s="121">
        <f>O119*H119</f>
        <v>0</v>
      </c>
      <c r="Q119" s="121">
        <v>1.8774999999999999</v>
      </c>
      <c r="R119" s="121">
        <f>Q119*H119</f>
        <v>0.72096000000000005</v>
      </c>
      <c r="S119" s="121">
        <v>0</v>
      </c>
      <c r="T119" s="122">
        <f>S119*H119</f>
        <v>0</v>
      </c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R119" s="123" t="s">
        <v>104</v>
      </c>
      <c r="AT119" s="123" t="s">
        <v>99</v>
      </c>
      <c r="AU119" s="123" t="s">
        <v>46</v>
      </c>
      <c r="AY119" s="12" t="s">
        <v>97</v>
      </c>
      <c r="BE119" s="124">
        <f>IF(N119="základní",J119,0)</f>
        <v>0</v>
      </c>
      <c r="BF119" s="124">
        <f>IF(N119="snížená",J119,0)</f>
        <v>0</v>
      </c>
      <c r="BG119" s="124">
        <f>IF(N119="zákl. přenesená",J119,0)</f>
        <v>0</v>
      </c>
      <c r="BH119" s="124">
        <f>IF(N119="sníž. přenesená",J119,0)</f>
        <v>0</v>
      </c>
      <c r="BI119" s="124">
        <f>IF(N119="nulová",J119,0)</f>
        <v>0</v>
      </c>
      <c r="BJ119" s="12" t="s">
        <v>45</v>
      </c>
      <c r="BK119" s="124">
        <f>ROUND(I119*H119,2)</f>
        <v>0</v>
      </c>
      <c r="BL119" s="12" t="s">
        <v>104</v>
      </c>
      <c r="BM119" s="123" t="s">
        <v>125</v>
      </c>
    </row>
    <row r="120" spans="1:65" s="2" customFormat="1" x14ac:dyDescent="0.2">
      <c r="A120" s="21"/>
      <c r="B120" s="22"/>
      <c r="C120" s="23"/>
      <c r="D120" s="125" t="s">
        <v>106</v>
      </c>
      <c r="E120" s="23"/>
      <c r="F120" s="126" t="s">
        <v>126</v>
      </c>
      <c r="G120" s="23"/>
      <c r="H120" s="23"/>
      <c r="I120" s="127"/>
      <c r="J120" s="23"/>
      <c r="K120" s="23"/>
      <c r="L120" s="24"/>
      <c r="M120" s="128"/>
      <c r="N120" s="129"/>
      <c r="O120" s="30"/>
      <c r="P120" s="30"/>
      <c r="Q120" s="30"/>
      <c r="R120" s="30"/>
      <c r="S120" s="30"/>
      <c r="T120" s="3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T120" s="12" t="s">
        <v>106</v>
      </c>
      <c r="AU120" s="12" t="s">
        <v>46</v>
      </c>
    </row>
    <row r="121" spans="1:65" s="8" customFormat="1" x14ac:dyDescent="0.2">
      <c r="B121" s="130"/>
      <c r="C121" s="131"/>
      <c r="D121" s="132" t="s">
        <v>108</v>
      </c>
      <c r="E121" s="133" t="s">
        <v>9</v>
      </c>
      <c r="F121" s="134" t="s">
        <v>127</v>
      </c>
      <c r="G121" s="131"/>
      <c r="H121" s="133" t="s">
        <v>9</v>
      </c>
      <c r="I121" s="135"/>
      <c r="J121" s="131"/>
      <c r="K121" s="131"/>
      <c r="L121" s="136"/>
      <c r="M121" s="137"/>
      <c r="N121" s="138"/>
      <c r="O121" s="138"/>
      <c r="P121" s="138"/>
      <c r="Q121" s="138"/>
      <c r="R121" s="138"/>
      <c r="S121" s="138"/>
      <c r="T121" s="139"/>
      <c r="AT121" s="140" t="s">
        <v>108</v>
      </c>
      <c r="AU121" s="140" t="s">
        <v>46</v>
      </c>
      <c r="AV121" s="8" t="s">
        <v>45</v>
      </c>
      <c r="AW121" s="8" t="s">
        <v>21</v>
      </c>
      <c r="AX121" s="8" t="s">
        <v>43</v>
      </c>
      <c r="AY121" s="140" t="s">
        <v>97</v>
      </c>
    </row>
    <row r="122" spans="1:65" s="9" customFormat="1" x14ac:dyDescent="0.2">
      <c r="B122" s="141"/>
      <c r="C122" s="142"/>
      <c r="D122" s="132" t="s">
        <v>108</v>
      </c>
      <c r="E122" s="143" t="s">
        <v>9</v>
      </c>
      <c r="F122" s="144" t="s">
        <v>128</v>
      </c>
      <c r="G122" s="142"/>
      <c r="H122" s="145">
        <v>0.38400000000000001</v>
      </c>
      <c r="I122" s="146"/>
      <c r="J122" s="142"/>
      <c r="K122" s="142"/>
      <c r="L122" s="147"/>
      <c r="M122" s="148"/>
      <c r="N122" s="149"/>
      <c r="O122" s="149"/>
      <c r="P122" s="149"/>
      <c r="Q122" s="149"/>
      <c r="R122" s="149"/>
      <c r="S122" s="149"/>
      <c r="T122" s="150"/>
      <c r="AT122" s="151" t="s">
        <v>108</v>
      </c>
      <c r="AU122" s="151" t="s">
        <v>46</v>
      </c>
      <c r="AV122" s="9" t="s">
        <v>46</v>
      </c>
      <c r="AW122" s="9" t="s">
        <v>21</v>
      </c>
      <c r="AX122" s="9" t="s">
        <v>43</v>
      </c>
      <c r="AY122" s="151" t="s">
        <v>97</v>
      </c>
    </row>
    <row r="123" spans="1:65" s="10" customFormat="1" x14ac:dyDescent="0.2">
      <c r="B123" s="152"/>
      <c r="C123" s="153"/>
      <c r="D123" s="132" t="s">
        <v>108</v>
      </c>
      <c r="E123" s="154" t="s">
        <v>9</v>
      </c>
      <c r="F123" s="155" t="s">
        <v>111</v>
      </c>
      <c r="G123" s="153"/>
      <c r="H123" s="156">
        <v>0.38400000000000001</v>
      </c>
      <c r="I123" s="157"/>
      <c r="J123" s="153"/>
      <c r="K123" s="153"/>
      <c r="L123" s="158"/>
      <c r="M123" s="159"/>
      <c r="N123" s="160"/>
      <c r="O123" s="160"/>
      <c r="P123" s="160"/>
      <c r="Q123" s="160"/>
      <c r="R123" s="160"/>
      <c r="S123" s="160"/>
      <c r="T123" s="161"/>
      <c r="AT123" s="162" t="s">
        <v>108</v>
      </c>
      <c r="AU123" s="162" t="s">
        <v>46</v>
      </c>
      <c r="AV123" s="10" t="s">
        <v>104</v>
      </c>
      <c r="AW123" s="10" t="s">
        <v>21</v>
      </c>
      <c r="AX123" s="10" t="s">
        <v>45</v>
      </c>
      <c r="AY123" s="162" t="s">
        <v>97</v>
      </c>
    </row>
    <row r="124" spans="1:65" s="2" customFormat="1" ht="49.15" customHeight="1" x14ac:dyDescent="0.2">
      <c r="A124" s="21"/>
      <c r="B124" s="22"/>
      <c r="C124" s="112" t="s">
        <v>104</v>
      </c>
      <c r="D124" s="112" t="s">
        <v>99</v>
      </c>
      <c r="E124" s="113" t="s">
        <v>129</v>
      </c>
      <c r="F124" s="114" t="s">
        <v>130</v>
      </c>
      <c r="G124" s="115" t="s">
        <v>131</v>
      </c>
      <c r="H124" s="116">
        <v>0.8</v>
      </c>
      <c r="I124" s="117"/>
      <c r="J124" s="118">
        <f>ROUND(I124*H124,2)</f>
        <v>0</v>
      </c>
      <c r="K124" s="114" t="s">
        <v>103</v>
      </c>
      <c r="L124" s="24"/>
      <c r="M124" s="119" t="s">
        <v>9</v>
      </c>
      <c r="N124" s="120" t="s">
        <v>30</v>
      </c>
      <c r="O124" s="30"/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R124" s="123" t="s">
        <v>104</v>
      </c>
      <c r="AT124" s="123" t="s">
        <v>99</v>
      </c>
      <c r="AU124" s="123" t="s">
        <v>46</v>
      </c>
      <c r="AY124" s="12" t="s">
        <v>97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2" t="s">
        <v>45</v>
      </c>
      <c r="BK124" s="124">
        <f>ROUND(I124*H124,2)</f>
        <v>0</v>
      </c>
      <c r="BL124" s="12" t="s">
        <v>104</v>
      </c>
      <c r="BM124" s="123" t="s">
        <v>132</v>
      </c>
    </row>
    <row r="125" spans="1:65" s="2" customFormat="1" x14ac:dyDescent="0.2">
      <c r="A125" s="21"/>
      <c r="B125" s="22"/>
      <c r="C125" s="23"/>
      <c r="D125" s="125" t="s">
        <v>106</v>
      </c>
      <c r="E125" s="23"/>
      <c r="F125" s="126" t="s">
        <v>133</v>
      </c>
      <c r="G125" s="23"/>
      <c r="H125" s="23"/>
      <c r="I125" s="127"/>
      <c r="J125" s="23"/>
      <c r="K125" s="23"/>
      <c r="L125" s="24"/>
      <c r="M125" s="128"/>
      <c r="N125" s="129"/>
      <c r="O125" s="30"/>
      <c r="P125" s="30"/>
      <c r="Q125" s="30"/>
      <c r="R125" s="30"/>
      <c r="S125" s="30"/>
      <c r="T125" s="3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T125" s="12" t="s">
        <v>106</v>
      </c>
      <c r="AU125" s="12" t="s">
        <v>46</v>
      </c>
    </row>
    <row r="126" spans="1:65" s="8" customFormat="1" x14ac:dyDescent="0.2">
      <c r="B126" s="130"/>
      <c r="C126" s="131"/>
      <c r="D126" s="132" t="s">
        <v>108</v>
      </c>
      <c r="E126" s="133" t="s">
        <v>9</v>
      </c>
      <c r="F126" s="134" t="s">
        <v>127</v>
      </c>
      <c r="G126" s="131"/>
      <c r="H126" s="133" t="s">
        <v>9</v>
      </c>
      <c r="I126" s="135"/>
      <c r="J126" s="131"/>
      <c r="K126" s="131"/>
      <c r="L126" s="136"/>
      <c r="M126" s="137"/>
      <c r="N126" s="138"/>
      <c r="O126" s="138"/>
      <c r="P126" s="138"/>
      <c r="Q126" s="138"/>
      <c r="R126" s="138"/>
      <c r="S126" s="138"/>
      <c r="T126" s="139"/>
      <c r="AT126" s="140" t="s">
        <v>108</v>
      </c>
      <c r="AU126" s="140" t="s">
        <v>46</v>
      </c>
      <c r="AV126" s="8" t="s">
        <v>45</v>
      </c>
      <c r="AW126" s="8" t="s">
        <v>21</v>
      </c>
      <c r="AX126" s="8" t="s">
        <v>43</v>
      </c>
      <c r="AY126" s="140" t="s">
        <v>97</v>
      </c>
    </row>
    <row r="127" spans="1:65" s="9" customFormat="1" x14ac:dyDescent="0.2">
      <c r="B127" s="141"/>
      <c r="C127" s="142"/>
      <c r="D127" s="132" t="s">
        <v>108</v>
      </c>
      <c r="E127" s="143" t="s">
        <v>9</v>
      </c>
      <c r="F127" s="144" t="s">
        <v>134</v>
      </c>
      <c r="G127" s="142"/>
      <c r="H127" s="145">
        <v>0.8</v>
      </c>
      <c r="I127" s="146"/>
      <c r="J127" s="142"/>
      <c r="K127" s="142"/>
      <c r="L127" s="147"/>
      <c r="M127" s="148"/>
      <c r="N127" s="149"/>
      <c r="O127" s="149"/>
      <c r="P127" s="149"/>
      <c r="Q127" s="149"/>
      <c r="R127" s="149"/>
      <c r="S127" s="149"/>
      <c r="T127" s="150"/>
      <c r="AT127" s="151" t="s">
        <v>108</v>
      </c>
      <c r="AU127" s="151" t="s">
        <v>46</v>
      </c>
      <c r="AV127" s="9" t="s">
        <v>46</v>
      </c>
      <c r="AW127" s="9" t="s">
        <v>21</v>
      </c>
      <c r="AX127" s="9" t="s">
        <v>43</v>
      </c>
      <c r="AY127" s="151" t="s">
        <v>97</v>
      </c>
    </row>
    <row r="128" spans="1:65" s="10" customFormat="1" x14ac:dyDescent="0.2">
      <c r="B128" s="152"/>
      <c r="C128" s="153"/>
      <c r="D128" s="132" t="s">
        <v>108</v>
      </c>
      <c r="E128" s="154" t="s">
        <v>9</v>
      </c>
      <c r="F128" s="155" t="s">
        <v>111</v>
      </c>
      <c r="G128" s="153"/>
      <c r="H128" s="156">
        <v>0.8</v>
      </c>
      <c r="I128" s="157"/>
      <c r="J128" s="153"/>
      <c r="K128" s="153"/>
      <c r="L128" s="158"/>
      <c r="M128" s="159"/>
      <c r="N128" s="160"/>
      <c r="O128" s="160"/>
      <c r="P128" s="160"/>
      <c r="Q128" s="160"/>
      <c r="R128" s="160"/>
      <c r="S128" s="160"/>
      <c r="T128" s="161"/>
      <c r="AT128" s="162" t="s">
        <v>108</v>
      </c>
      <c r="AU128" s="162" t="s">
        <v>46</v>
      </c>
      <c r="AV128" s="10" t="s">
        <v>104</v>
      </c>
      <c r="AW128" s="10" t="s">
        <v>21</v>
      </c>
      <c r="AX128" s="10" t="s">
        <v>45</v>
      </c>
      <c r="AY128" s="162" t="s">
        <v>97</v>
      </c>
    </row>
    <row r="129" spans="1:65" s="2" customFormat="1" ht="16.5" customHeight="1" x14ac:dyDescent="0.2">
      <c r="A129" s="21"/>
      <c r="B129" s="22"/>
      <c r="C129" s="163" t="s">
        <v>135</v>
      </c>
      <c r="D129" s="163" t="s">
        <v>136</v>
      </c>
      <c r="E129" s="164" t="s">
        <v>137</v>
      </c>
      <c r="F129" s="165" t="s">
        <v>138</v>
      </c>
      <c r="G129" s="166" t="s">
        <v>131</v>
      </c>
      <c r="H129" s="167">
        <v>0.80800000000000005</v>
      </c>
      <c r="I129" s="168"/>
      <c r="J129" s="169">
        <f>ROUND(I129*H129,2)</f>
        <v>0</v>
      </c>
      <c r="K129" s="165" t="s">
        <v>103</v>
      </c>
      <c r="L129" s="170"/>
      <c r="M129" s="171" t="s">
        <v>9</v>
      </c>
      <c r="N129" s="172" t="s">
        <v>30</v>
      </c>
      <c r="O129" s="30"/>
      <c r="P129" s="121">
        <f>O129*H129</f>
        <v>0</v>
      </c>
      <c r="Q129" s="121">
        <v>1.72E-3</v>
      </c>
      <c r="R129" s="121">
        <f>Q129*H129</f>
        <v>1.3897600000000001E-3</v>
      </c>
      <c r="S129" s="121">
        <v>0</v>
      </c>
      <c r="T129" s="122">
        <f>S129*H129</f>
        <v>0</v>
      </c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R129" s="123" t="s">
        <v>139</v>
      </c>
      <c r="AT129" s="123" t="s">
        <v>136</v>
      </c>
      <c r="AU129" s="123" t="s">
        <v>46</v>
      </c>
      <c r="AY129" s="12" t="s">
        <v>97</v>
      </c>
      <c r="BE129" s="124">
        <f>IF(N129="základní",J129,0)</f>
        <v>0</v>
      </c>
      <c r="BF129" s="124">
        <f>IF(N129="snížená",J129,0)</f>
        <v>0</v>
      </c>
      <c r="BG129" s="124">
        <f>IF(N129="zákl. přenesená",J129,0)</f>
        <v>0</v>
      </c>
      <c r="BH129" s="124">
        <f>IF(N129="sníž. přenesená",J129,0)</f>
        <v>0</v>
      </c>
      <c r="BI129" s="124">
        <f>IF(N129="nulová",J129,0)</f>
        <v>0</v>
      </c>
      <c r="BJ129" s="12" t="s">
        <v>45</v>
      </c>
      <c r="BK129" s="124">
        <f>ROUND(I129*H129,2)</f>
        <v>0</v>
      </c>
      <c r="BL129" s="12" t="s">
        <v>104</v>
      </c>
      <c r="BM129" s="123" t="s">
        <v>140</v>
      </c>
    </row>
    <row r="130" spans="1:65" s="2" customFormat="1" x14ac:dyDescent="0.2">
      <c r="A130" s="21"/>
      <c r="B130" s="22"/>
      <c r="C130" s="23"/>
      <c r="D130" s="125" t="s">
        <v>106</v>
      </c>
      <c r="E130" s="23"/>
      <c r="F130" s="126" t="s">
        <v>141</v>
      </c>
      <c r="G130" s="23"/>
      <c r="H130" s="23"/>
      <c r="I130" s="127"/>
      <c r="J130" s="23"/>
      <c r="K130" s="23"/>
      <c r="L130" s="24"/>
      <c r="M130" s="128"/>
      <c r="N130" s="129"/>
      <c r="O130" s="30"/>
      <c r="P130" s="30"/>
      <c r="Q130" s="30"/>
      <c r="R130" s="30"/>
      <c r="S130" s="30"/>
      <c r="T130" s="3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T130" s="12" t="s">
        <v>106</v>
      </c>
      <c r="AU130" s="12" t="s">
        <v>46</v>
      </c>
    </row>
    <row r="131" spans="1:65" s="9" customFormat="1" x14ac:dyDescent="0.2">
      <c r="B131" s="141"/>
      <c r="C131" s="142"/>
      <c r="D131" s="132" t="s">
        <v>108</v>
      </c>
      <c r="E131" s="142"/>
      <c r="F131" s="144" t="s">
        <v>142</v>
      </c>
      <c r="G131" s="142"/>
      <c r="H131" s="145">
        <v>0.80800000000000005</v>
      </c>
      <c r="I131" s="146"/>
      <c r="J131" s="142"/>
      <c r="K131" s="142"/>
      <c r="L131" s="147"/>
      <c r="M131" s="148"/>
      <c r="N131" s="149"/>
      <c r="O131" s="149"/>
      <c r="P131" s="149"/>
      <c r="Q131" s="149"/>
      <c r="R131" s="149"/>
      <c r="S131" s="149"/>
      <c r="T131" s="150"/>
      <c r="AT131" s="151" t="s">
        <v>108</v>
      </c>
      <c r="AU131" s="151" t="s">
        <v>46</v>
      </c>
      <c r="AV131" s="9" t="s">
        <v>46</v>
      </c>
      <c r="AW131" s="9" t="s">
        <v>0</v>
      </c>
      <c r="AX131" s="9" t="s">
        <v>45</v>
      </c>
      <c r="AY131" s="151" t="s">
        <v>97</v>
      </c>
    </row>
    <row r="132" spans="1:65" s="2" customFormat="1" ht="24.2" customHeight="1" x14ac:dyDescent="0.2">
      <c r="A132" s="21"/>
      <c r="B132" s="22"/>
      <c r="C132" s="112" t="s">
        <v>143</v>
      </c>
      <c r="D132" s="112" t="s">
        <v>99</v>
      </c>
      <c r="E132" s="113" t="s">
        <v>144</v>
      </c>
      <c r="F132" s="114" t="s">
        <v>145</v>
      </c>
      <c r="G132" s="115" t="s">
        <v>146</v>
      </c>
      <c r="H132" s="116">
        <v>2</v>
      </c>
      <c r="I132" s="117"/>
      <c r="J132" s="118">
        <f>ROUND(I132*H132,2)</f>
        <v>0</v>
      </c>
      <c r="K132" s="114" t="s">
        <v>103</v>
      </c>
      <c r="L132" s="24"/>
      <c r="M132" s="119" t="s">
        <v>9</v>
      </c>
      <c r="N132" s="120" t="s">
        <v>30</v>
      </c>
      <c r="O132" s="30"/>
      <c r="P132" s="121">
        <f>O132*H132</f>
        <v>0</v>
      </c>
      <c r="Q132" s="121">
        <v>4.6940000000000003E-2</v>
      </c>
      <c r="R132" s="121">
        <f>Q132*H132</f>
        <v>9.3880000000000005E-2</v>
      </c>
      <c r="S132" s="121">
        <v>0</v>
      </c>
      <c r="T132" s="122">
        <f>S132*H132</f>
        <v>0</v>
      </c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R132" s="123" t="s">
        <v>104</v>
      </c>
      <c r="AT132" s="123" t="s">
        <v>99</v>
      </c>
      <c r="AU132" s="123" t="s">
        <v>46</v>
      </c>
      <c r="AY132" s="12" t="s">
        <v>97</v>
      </c>
      <c r="BE132" s="124">
        <f>IF(N132="základní",J132,0)</f>
        <v>0</v>
      </c>
      <c r="BF132" s="124">
        <f>IF(N132="snížená",J132,0)</f>
        <v>0</v>
      </c>
      <c r="BG132" s="124">
        <f>IF(N132="zákl. přenesená",J132,0)</f>
        <v>0</v>
      </c>
      <c r="BH132" s="124">
        <f>IF(N132="sníž. přenesená",J132,0)</f>
        <v>0</v>
      </c>
      <c r="BI132" s="124">
        <f>IF(N132="nulová",J132,0)</f>
        <v>0</v>
      </c>
      <c r="BJ132" s="12" t="s">
        <v>45</v>
      </c>
      <c r="BK132" s="124">
        <f>ROUND(I132*H132,2)</f>
        <v>0</v>
      </c>
      <c r="BL132" s="12" t="s">
        <v>104</v>
      </c>
      <c r="BM132" s="123" t="s">
        <v>147</v>
      </c>
    </row>
    <row r="133" spans="1:65" s="2" customFormat="1" x14ac:dyDescent="0.2">
      <c r="A133" s="21"/>
      <c r="B133" s="22"/>
      <c r="C133" s="23"/>
      <c r="D133" s="125" t="s">
        <v>106</v>
      </c>
      <c r="E133" s="23"/>
      <c r="F133" s="126" t="s">
        <v>148</v>
      </c>
      <c r="G133" s="23"/>
      <c r="H133" s="23"/>
      <c r="I133" s="127"/>
      <c r="J133" s="23"/>
      <c r="K133" s="23"/>
      <c r="L133" s="24"/>
      <c r="M133" s="128"/>
      <c r="N133" s="129"/>
      <c r="O133" s="30"/>
      <c r="P133" s="30"/>
      <c r="Q133" s="30"/>
      <c r="R133" s="30"/>
      <c r="S133" s="30"/>
      <c r="T133" s="3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T133" s="12" t="s">
        <v>106</v>
      </c>
      <c r="AU133" s="12" t="s">
        <v>46</v>
      </c>
    </row>
    <row r="134" spans="1:65" s="8" customFormat="1" x14ac:dyDescent="0.2">
      <c r="B134" s="130"/>
      <c r="C134" s="131"/>
      <c r="D134" s="132" t="s">
        <v>108</v>
      </c>
      <c r="E134" s="133" t="s">
        <v>9</v>
      </c>
      <c r="F134" s="134" t="s">
        <v>127</v>
      </c>
      <c r="G134" s="131"/>
      <c r="H134" s="133" t="s">
        <v>9</v>
      </c>
      <c r="I134" s="135"/>
      <c r="J134" s="131"/>
      <c r="K134" s="131"/>
      <c r="L134" s="136"/>
      <c r="M134" s="137"/>
      <c r="N134" s="138"/>
      <c r="O134" s="138"/>
      <c r="P134" s="138"/>
      <c r="Q134" s="138"/>
      <c r="R134" s="138"/>
      <c r="S134" s="138"/>
      <c r="T134" s="139"/>
      <c r="AT134" s="140" t="s">
        <v>108</v>
      </c>
      <c r="AU134" s="140" t="s">
        <v>46</v>
      </c>
      <c r="AV134" s="8" t="s">
        <v>45</v>
      </c>
      <c r="AW134" s="8" t="s">
        <v>21</v>
      </c>
      <c r="AX134" s="8" t="s">
        <v>43</v>
      </c>
      <c r="AY134" s="140" t="s">
        <v>97</v>
      </c>
    </row>
    <row r="135" spans="1:65" s="9" customFormat="1" x14ac:dyDescent="0.2">
      <c r="B135" s="141"/>
      <c r="C135" s="142"/>
      <c r="D135" s="132" t="s">
        <v>108</v>
      </c>
      <c r="E135" s="143" t="s">
        <v>9</v>
      </c>
      <c r="F135" s="144" t="s">
        <v>149</v>
      </c>
      <c r="G135" s="142"/>
      <c r="H135" s="145">
        <v>1</v>
      </c>
      <c r="I135" s="146"/>
      <c r="J135" s="142"/>
      <c r="K135" s="142"/>
      <c r="L135" s="147"/>
      <c r="M135" s="148"/>
      <c r="N135" s="149"/>
      <c r="O135" s="149"/>
      <c r="P135" s="149"/>
      <c r="Q135" s="149"/>
      <c r="R135" s="149"/>
      <c r="S135" s="149"/>
      <c r="T135" s="150"/>
      <c r="AT135" s="151" t="s">
        <v>108</v>
      </c>
      <c r="AU135" s="151" t="s">
        <v>46</v>
      </c>
      <c r="AV135" s="9" t="s">
        <v>46</v>
      </c>
      <c r="AW135" s="9" t="s">
        <v>21</v>
      </c>
      <c r="AX135" s="9" t="s">
        <v>43</v>
      </c>
      <c r="AY135" s="151" t="s">
        <v>97</v>
      </c>
    </row>
    <row r="136" spans="1:65" s="9" customFormat="1" x14ac:dyDescent="0.2">
      <c r="B136" s="141"/>
      <c r="C136" s="142"/>
      <c r="D136" s="132" t="s">
        <v>108</v>
      </c>
      <c r="E136" s="143" t="s">
        <v>9</v>
      </c>
      <c r="F136" s="144" t="s">
        <v>150</v>
      </c>
      <c r="G136" s="142"/>
      <c r="H136" s="145">
        <v>1</v>
      </c>
      <c r="I136" s="146"/>
      <c r="J136" s="142"/>
      <c r="K136" s="142"/>
      <c r="L136" s="147"/>
      <c r="M136" s="148"/>
      <c r="N136" s="149"/>
      <c r="O136" s="149"/>
      <c r="P136" s="149"/>
      <c r="Q136" s="149"/>
      <c r="R136" s="149"/>
      <c r="S136" s="149"/>
      <c r="T136" s="150"/>
      <c r="AT136" s="151" t="s">
        <v>108</v>
      </c>
      <c r="AU136" s="151" t="s">
        <v>46</v>
      </c>
      <c r="AV136" s="9" t="s">
        <v>46</v>
      </c>
      <c r="AW136" s="9" t="s">
        <v>21</v>
      </c>
      <c r="AX136" s="9" t="s">
        <v>43</v>
      </c>
      <c r="AY136" s="151" t="s">
        <v>97</v>
      </c>
    </row>
    <row r="137" spans="1:65" s="10" customFormat="1" x14ac:dyDescent="0.2">
      <c r="B137" s="152"/>
      <c r="C137" s="153"/>
      <c r="D137" s="132" t="s">
        <v>108</v>
      </c>
      <c r="E137" s="154" t="s">
        <v>9</v>
      </c>
      <c r="F137" s="155" t="s">
        <v>111</v>
      </c>
      <c r="G137" s="153"/>
      <c r="H137" s="156">
        <v>2</v>
      </c>
      <c r="I137" s="157"/>
      <c r="J137" s="153"/>
      <c r="K137" s="153"/>
      <c r="L137" s="158"/>
      <c r="M137" s="159"/>
      <c r="N137" s="160"/>
      <c r="O137" s="160"/>
      <c r="P137" s="160"/>
      <c r="Q137" s="160"/>
      <c r="R137" s="160"/>
      <c r="S137" s="160"/>
      <c r="T137" s="161"/>
      <c r="AT137" s="162" t="s">
        <v>108</v>
      </c>
      <c r="AU137" s="162" t="s">
        <v>46</v>
      </c>
      <c r="AV137" s="10" t="s">
        <v>104</v>
      </c>
      <c r="AW137" s="10" t="s">
        <v>21</v>
      </c>
      <c r="AX137" s="10" t="s">
        <v>45</v>
      </c>
      <c r="AY137" s="162" t="s">
        <v>97</v>
      </c>
    </row>
    <row r="138" spans="1:65" s="2" customFormat="1" ht="24.2" customHeight="1" x14ac:dyDescent="0.2">
      <c r="A138" s="21"/>
      <c r="B138" s="22"/>
      <c r="C138" s="112" t="s">
        <v>151</v>
      </c>
      <c r="D138" s="112" t="s">
        <v>99</v>
      </c>
      <c r="E138" s="113" t="s">
        <v>152</v>
      </c>
      <c r="F138" s="114" t="s">
        <v>153</v>
      </c>
      <c r="G138" s="115" t="s">
        <v>154</v>
      </c>
      <c r="H138" s="116">
        <v>0.88800000000000001</v>
      </c>
      <c r="I138" s="117"/>
      <c r="J138" s="118">
        <f>ROUND(I138*H138,2)</f>
        <v>0</v>
      </c>
      <c r="K138" s="114" t="s">
        <v>103</v>
      </c>
      <c r="L138" s="24"/>
      <c r="M138" s="119" t="s">
        <v>9</v>
      </c>
      <c r="N138" s="120" t="s">
        <v>30</v>
      </c>
      <c r="O138" s="30"/>
      <c r="P138" s="121">
        <f>O138*H138</f>
        <v>0</v>
      </c>
      <c r="Q138" s="121">
        <v>0.12335</v>
      </c>
      <c r="R138" s="121">
        <f>Q138*H138</f>
        <v>0.1095348</v>
      </c>
      <c r="S138" s="121">
        <v>0</v>
      </c>
      <c r="T138" s="122">
        <f>S138*H138</f>
        <v>0</v>
      </c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R138" s="123" t="s">
        <v>104</v>
      </c>
      <c r="AT138" s="123" t="s">
        <v>99</v>
      </c>
      <c r="AU138" s="123" t="s">
        <v>46</v>
      </c>
      <c r="AY138" s="12" t="s">
        <v>97</v>
      </c>
      <c r="BE138" s="124">
        <f>IF(N138="základní",J138,0)</f>
        <v>0</v>
      </c>
      <c r="BF138" s="124">
        <f>IF(N138="snížená",J138,0)</f>
        <v>0</v>
      </c>
      <c r="BG138" s="124">
        <f>IF(N138="zákl. přenesená",J138,0)</f>
        <v>0</v>
      </c>
      <c r="BH138" s="124">
        <f>IF(N138="sníž. přenesená",J138,0)</f>
        <v>0</v>
      </c>
      <c r="BI138" s="124">
        <f>IF(N138="nulová",J138,0)</f>
        <v>0</v>
      </c>
      <c r="BJ138" s="12" t="s">
        <v>45</v>
      </c>
      <c r="BK138" s="124">
        <f>ROUND(I138*H138,2)</f>
        <v>0</v>
      </c>
      <c r="BL138" s="12" t="s">
        <v>104</v>
      </c>
      <c r="BM138" s="123" t="s">
        <v>155</v>
      </c>
    </row>
    <row r="139" spans="1:65" s="2" customFormat="1" x14ac:dyDescent="0.2">
      <c r="A139" s="21"/>
      <c r="B139" s="22"/>
      <c r="C139" s="23"/>
      <c r="D139" s="125" t="s">
        <v>106</v>
      </c>
      <c r="E139" s="23"/>
      <c r="F139" s="126" t="s">
        <v>156</v>
      </c>
      <c r="G139" s="23"/>
      <c r="H139" s="23"/>
      <c r="I139" s="127"/>
      <c r="J139" s="23"/>
      <c r="K139" s="23"/>
      <c r="L139" s="24"/>
      <c r="M139" s="128"/>
      <c r="N139" s="129"/>
      <c r="O139" s="30"/>
      <c r="P139" s="30"/>
      <c r="Q139" s="30"/>
      <c r="R139" s="30"/>
      <c r="S139" s="30"/>
      <c r="T139" s="3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T139" s="12" t="s">
        <v>106</v>
      </c>
      <c r="AU139" s="12" t="s">
        <v>46</v>
      </c>
    </row>
    <row r="140" spans="1:65" s="8" customFormat="1" x14ac:dyDescent="0.2">
      <c r="B140" s="130"/>
      <c r="C140" s="131"/>
      <c r="D140" s="132" t="s">
        <v>108</v>
      </c>
      <c r="E140" s="133" t="s">
        <v>9</v>
      </c>
      <c r="F140" s="134" t="s">
        <v>127</v>
      </c>
      <c r="G140" s="131"/>
      <c r="H140" s="133" t="s">
        <v>9</v>
      </c>
      <c r="I140" s="135"/>
      <c r="J140" s="131"/>
      <c r="K140" s="131"/>
      <c r="L140" s="136"/>
      <c r="M140" s="137"/>
      <c r="N140" s="138"/>
      <c r="O140" s="138"/>
      <c r="P140" s="138"/>
      <c r="Q140" s="138"/>
      <c r="R140" s="138"/>
      <c r="S140" s="138"/>
      <c r="T140" s="139"/>
      <c r="AT140" s="140" t="s">
        <v>108</v>
      </c>
      <c r="AU140" s="140" t="s">
        <v>46</v>
      </c>
      <c r="AV140" s="8" t="s">
        <v>45</v>
      </c>
      <c r="AW140" s="8" t="s">
        <v>21</v>
      </c>
      <c r="AX140" s="8" t="s">
        <v>43</v>
      </c>
      <c r="AY140" s="140" t="s">
        <v>97</v>
      </c>
    </row>
    <row r="141" spans="1:65" s="9" customFormat="1" x14ac:dyDescent="0.2">
      <c r="B141" s="141"/>
      <c r="C141" s="142"/>
      <c r="D141" s="132" t="s">
        <v>108</v>
      </c>
      <c r="E141" s="143" t="s">
        <v>9</v>
      </c>
      <c r="F141" s="144" t="s">
        <v>157</v>
      </c>
      <c r="G141" s="142"/>
      <c r="H141" s="145">
        <v>0.88800000000000001</v>
      </c>
      <c r="I141" s="146"/>
      <c r="J141" s="142"/>
      <c r="K141" s="142"/>
      <c r="L141" s="147"/>
      <c r="M141" s="148"/>
      <c r="N141" s="149"/>
      <c r="O141" s="149"/>
      <c r="P141" s="149"/>
      <c r="Q141" s="149"/>
      <c r="R141" s="149"/>
      <c r="S141" s="149"/>
      <c r="T141" s="150"/>
      <c r="AT141" s="151" t="s">
        <v>108</v>
      </c>
      <c r="AU141" s="151" t="s">
        <v>46</v>
      </c>
      <c r="AV141" s="9" t="s">
        <v>46</v>
      </c>
      <c r="AW141" s="9" t="s">
        <v>21</v>
      </c>
      <c r="AX141" s="9" t="s">
        <v>43</v>
      </c>
      <c r="AY141" s="151" t="s">
        <v>97</v>
      </c>
    </row>
    <row r="142" spans="1:65" s="10" customFormat="1" x14ac:dyDescent="0.2">
      <c r="B142" s="152"/>
      <c r="C142" s="153"/>
      <c r="D142" s="132" t="s">
        <v>108</v>
      </c>
      <c r="E142" s="154" t="s">
        <v>9</v>
      </c>
      <c r="F142" s="155" t="s">
        <v>111</v>
      </c>
      <c r="G142" s="153"/>
      <c r="H142" s="156">
        <v>0.88800000000000001</v>
      </c>
      <c r="I142" s="157"/>
      <c r="J142" s="153"/>
      <c r="K142" s="153"/>
      <c r="L142" s="158"/>
      <c r="M142" s="159"/>
      <c r="N142" s="160"/>
      <c r="O142" s="160"/>
      <c r="P142" s="160"/>
      <c r="Q142" s="160"/>
      <c r="R142" s="160"/>
      <c r="S142" s="160"/>
      <c r="T142" s="161"/>
      <c r="AT142" s="162" t="s">
        <v>108</v>
      </c>
      <c r="AU142" s="162" t="s">
        <v>46</v>
      </c>
      <c r="AV142" s="10" t="s">
        <v>104</v>
      </c>
      <c r="AW142" s="10" t="s">
        <v>21</v>
      </c>
      <c r="AX142" s="10" t="s">
        <v>45</v>
      </c>
      <c r="AY142" s="162" t="s">
        <v>97</v>
      </c>
    </row>
    <row r="143" spans="1:65" s="2" customFormat="1" ht="24.2" customHeight="1" x14ac:dyDescent="0.2">
      <c r="A143" s="21"/>
      <c r="B143" s="22"/>
      <c r="C143" s="112" t="s">
        <v>139</v>
      </c>
      <c r="D143" s="112" t="s">
        <v>99</v>
      </c>
      <c r="E143" s="113" t="s">
        <v>158</v>
      </c>
      <c r="F143" s="114" t="s">
        <v>159</v>
      </c>
      <c r="G143" s="115" t="s">
        <v>154</v>
      </c>
      <c r="H143" s="116">
        <v>0.999</v>
      </c>
      <c r="I143" s="117"/>
      <c r="J143" s="118">
        <f>ROUND(I143*H143,2)</f>
        <v>0</v>
      </c>
      <c r="K143" s="114" t="s">
        <v>103</v>
      </c>
      <c r="L143" s="24"/>
      <c r="M143" s="119" t="s">
        <v>9</v>
      </c>
      <c r="N143" s="120" t="s">
        <v>30</v>
      </c>
      <c r="O143" s="30"/>
      <c r="P143" s="121">
        <f>O143*H143</f>
        <v>0</v>
      </c>
      <c r="Q143" s="121">
        <v>0.25364999999999999</v>
      </c>
      <c r="R143" s="121">
        <f>Q143*H143</f>
        <v>0.25339634999999999</v>
      </c>
      <c r="S143" s="121">
        <v>0</v>
      </c>
      <c r="T143" s="122">
        <f>S143*H143</f>
        <v>0</v>
      </c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R143" s="123" t="s">
        <v>104</v>
      </c>
      <c r="AT143" s="123" t="s">
        <v>99</v>
      </c>
      <c r="AU143" s="123" t="s">
        <v>46</v>
      </c>
      <c r="AY143" s="12" t="s">
        <v>97</v>
      </c>
      <c r="BE143" s="124">
        <f>IF(N143="základní",J143,0)</f>
        <v>0</v>
      </c>
      <c r="BF143" s="124">
        <f>IF(N143="snížená",J143,0)</f>
        <v>0</v>
      </c>
      <c r="BG143" s="124">
        <f>IF(N143="zákl. přenesená",J143,0)</f>
        <v>0</v>
      </c>
      <c r="BH143" s="124">
        <f>IF(N143="sníž. přenesená",J143,0)</f>
        <v>0</v>
      </c>
      <c r="BI143" s="124">
        <f>IF(N143="nulová",J143,0)</f>
        <v>0</v>
      </c>
      <c r="BJ143" s="12" t="s">
        <v>45</v>
      </c>
      <c r="BK143" s="124">
        <f>ROUND(I143*H143,2)</f>
        <v>0</v>
      </c>
      <c r="BL143" s="12" t="s">
        <v>104</v>
      </c>
      <c r="BM143" s="123" t="s">
        <v>160</v>
      </c>
    </row>
    <row r="144" spans="1:65" s="2" customFormat="1" x14ac:dyDescent="0.2">
      <c r="A144" s="21"/>
      <c r="B144" s="22"/>
      <c r="C144" s="23"/>
      <c r="D144" s="125" t="s">
        <v>106</v>
      </c>
      <c r="E144" s="23"/>
      <c r="F144" s="126" t="s">
        <v>161</v>
      </c>
      <c r="G144" s="23"/>
      <c r="H144" s="23"/>
      <c r="I144" s="127"/>
      <c r="J144" s="23"/>
      <c r="K144" s="23"/>
      <c r="L144" s="24"/>
      <c r="M144" s="128"/>
      <c r="N144" s="129"/>
      <c r="O144" s="30"/>
      <c r="P144" s="30"/>
      <c r="Q144" s="30"/>
      <c r="R144" s="30"/>
      <c r="S144" s="30"/>
      <c r="T144" s="3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T144" s="12" t="s">
        <v>106</v>
      </c>
      <c r="AU144" s="12" t="s">
        <v>46</v>
      </c>
    </row>
    <row r="145" spans="1:65" s="8" customFormat="1" x14ac:dyDescent="0.2">
      <c r="B145" s="130"/>
      <c r="C145" s="131"/>
      <c r="D145" s="132" t="s">
        <v>108</v>
      </c>
      <c r="E145" s="133" t="s">
        <v>9</v>
      </c>
      <c r="F145" s="134" t="s">
        <v>127</v>
      </c>
      <c r="G145" s="131"/>
      <c r="H145" s="133" t="s">
        <v>9</v>
      </c>
      <c r="I145" s="135"/>
      <c r="J145" s="131"/>
      <c r="K145" s="131"/>
      <c r="L145" s="136"/>
      <c r="M145" s="137"/>
      <c r="N145" s="138"/>
      <c r="O145" s="138"/>
      <c r="P145" s="138"/>
      <c r="Q145" s="138"/>
      <c r="R145" s="138"/>
      <c r="S145" s="138"/>
      <c r="T145" s="139"/>
      <c r="AT145" s="140" t="s">
        <v>108</v>
      </c>
      <c r="AU145" s="140" t="s">
        <v>46</v>
      </c>
      <c r="AV145" s="8" t="s">
        <v>45</v>
      </c>
      <c r="AW145" s="8" t="s">
        <v>21</v>
      </c>
      <c r="AX145" s="8" t="s">
        <v>43</v>
      </c>
      <c r="AY145" s="140" t="s">
        <v>97</v>
      </c>
    </row>
    <row r="146" spans="1:65" s="9" customFormat="1" x14ac:dyDescent="0.2">
      <c r="B146" s="141"/>
      <c r="C146" s="142"/>
      <c r="D146" s="132" t="s">
        <v>108</v>
      </c>
      <c r="E146" s="143" t="s">
        <v>9</v>
      </c>
      <c r="F146" s="144" t="s">
        <v>162</v>
      </c>
      <c r="G146" s="142"/>
      <c r="H146" s="145">
        <v>0.999</v>
      </c>
      <c r="I146" s="146"/>
      <c r="J146" s="142"/>
      <c r="K146" s="142"/>
      <c r="L146" s="147"/>
      <c r="M146" s="148"/>
      <c r="N146" s="149"/>
      <c r="O146" s="149"/>
      <c r="P146" s="149"/>
      <c r="Q146" s="149"/>
      <c r="R146" s="149"/>
      <c r="S146" s="149"/>
      <c r="T146" s="150"/>
      <c r="AT146" s="151" t="s">
        <v>108</v>
      </c>
      <c r="AU146" s="151" t="s">
        <v>46</v>
      </c>
      <c r="AV146" s="9" t="s">
        <v>46</v>
      </c>
      <c r="AW146" s="9" t="s">
        <v>21</v>
      </c>
      <c r="AX146" s="9" t="s">
        <v>43</v>
      </c>
      <c r="AY146" s="151" t="s">
        <v>97</v>
      </c>
    </row>
    <row r="147" spans="1:65" s="10" customFormat="1" x14ac:dyDescent="0.2">
      <c r="B147" s="152"/>
      <c r="C147" s="153"/>
      <c r="D147" s="132" t="s">
        <v>108</v>
      </c>
      <c r="E147" s="154" t="s">
        <v>9</v>
      </c>
      <c r="F147" s="155" t="s">
        <v>111</v>
      </c>
      <c r="G147" s="153"/>
      <c r="H147" s="156">
        <v>0.999</v>
      </c>
      <c r="I147" s="157"/>
      <c r="J147" s="153"/>
      <c r="K147" s="153"/>
      <c r="L147" s="158"/>
      <c r="M147" s="159"/>
      <c r="N147" s="160"/>
      <c r="O147" s="160"/>
      <c r="P147" s="160"/>
      <c r="Q147" s="160"/>
      <c r="R147" s="160"/>
      <c r="S147" s="160"/>
      <c r="T147" s="161"/>
      <c r="AT147" s="162" t="s">
        <v>108</v>
      </c>
      <c r="AU147" s="162" t="s">
        <v>46</v>
      </c>
      <c r="AV147" s="10" t="s">
        <v>104</v>
      </c>
      <c r="AW147" s="10" t="s">
        <v>21</v>
      </c>
      <c r="AX147" s="10" t="s">
        <v>45</v>
      </c>
      <c r="AY147" s="162" t="s">
        <v>97</v>
      </c>
    </row>
    <row r="148" spans="1:65" s="2" customFormat="1" ht="24.2" customHeight="1" x14ac:dyDescent="0.2">
      <c r="A148" s="21"/>
      <c r="B148" s="22"/>
      <c r="C148" s="112" t="s">
        <v>163</v>
      </c>
      <c r="D148" s="112" t="s">
        <v>99</v>
      </c>
      <c r="E148" s="113" t="s">
        <v>164</v>
      </c>
      <c r="F148" s="114" t="s">
        <v>165</v>
      </c>
      <c r="G148" s="115" t="s">
        <v>154</v>
      </c>
      <c r="H148" s="116">
        <v>1.5760000000000001</v>
      </c>
      <c r="I148" s="117"/>
      <c r="J148" s="118">
        <f>ROUND(I148*H148,2)</f>
        <v>0</v>
      </c>
      <c r="K148" s="114" t="s">
        <v>103</v>
      </c>
      <c r="L148" s="24"/>
      <c r="M148" s="119" t="s">
        <v>9</v>
      </c>
      <c r="N148" s="120" t="s">
        <v>30</v>
      </c>
      <c r="O148" s="30"/>
      <c r="P148" s="121">
        <f>O148*H148</f>
        <v>0</v>
      </c>
      <c r="Q148" s="121">
        <v>0.25364999999999999</v>
      </c>
      <c r="R148" s="121">
        <f>Q148*H148</f>
        <v>0.39975240000000001</v>
      </c>
      <c r="S148" s="121">
        <v>0</v>
      </c>
      <c r="T148" s="122">
        <f>S148*H148</f>
        <v>0</v>
      </c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R148" s="123" t="s">
        <v>104</v>
      </c>
      <c r="AT148" s="123" t="s">
        <v>99</v>
      </c>
      <c r="AU148" s="123" t="s">
        <v>46</v>
      </c>
      <c r="AY148" s="12" t="s">
        <v>97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2" t="s">
        <v>45</v>
      </c>
      <c r="BK148" s="124">
        <f>ROUND(I148*H148,2)</f>
        <v>0</v>
      </c>
      <c r="BL148" s="12" t="s">
        <v>104</v>
      </c>
      <c r="BM148" s="123" t="s">
        <v>166</v>
      </c>
    </row>
    <row r="149" spans="1:65" s="2" customFormat="1" x14ac:dyDescent="0.2">
      <c r="A149" s="21"/>
      <c r="B149" s="22"/>
      <c r="C149" s="23"/>
      <c r="D149" s="125" t="s">
        <v>106</v>
      </c>
      <c r="E149" s="23"/>
      <c r="F149" s="126" t="s">
        <v>167</v>
      </c>
      <c r="G149" s="23"/>
      <c r="H149" s="23"/>
      <c r="I149" s="127"/>
      <c r="J149" s="23"/>
      <c r="K149" s="23"/>
      <c r="L149" s="24"/>
      <c r="M149" s="128"/>
      <c r="N149" s="129"/>
      <c r="O149" s="30"/>
      <c r="P149" s="30"/>
      <c r="Q149" s="30"/>
      <c r="R149" s="30"/>
      <c r="S149" s="30"/>
      <c r="T149" s="3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T149" s="12" t="s">
        <v>106</v>
      </c>
      <c r="AU149" s="12" t="s">
        <v>46</v>
      </c>
    </row>
    <row r="150" spans="1:65" s="8" customFormat="1" x14ac:dyDescent="0.2">
      <c r="B150" s="130"/>
      <c r="C150" s="131"/>
      <c r="D150" s="132" t="s">
        <v>108</v>
      </c>
      <c r="E150" s="133" t="s">
        <v>9</v>
      </c>
      <c r="F150" s="134" t="s">
        <v>127</v>
      </c>
      <c r="G150" s="131"/>
      <c r="H150" s="133" t="s">
        <v>9</v>
      </c>
      <c r="I150" s="135"/>
      <c r="J150" s="131"/>
      <c r="K150" s="131"/>
      <c r="L150" s="136"/>
      <c r="M150" s="137"/>
      <c r="N150" s="138"/>
      <c r="O150" s="138"/>
      <c r="P150" s="138"/>
      <c r="Q150" s="138"/>
      <c r="R150" s="138"/>
      <c r="S150" s="138"/>
      <c r="T150" s="139"/>
      <c r="AT150" s="140" t="s">
        <v>108</v>
      </c>
      <c r="AU150" s="140" t="s">
        <v>46</v>
      </c>
      <c r="AV150" s="8" t="s">
        <v>45</v>
      </c>
      <c r="AW150" s="8" t="s">
        <v>21</v>
      </c>
      <c r="AX150" s="8" t="s">
        <v>43</v>
      </c>
      <c r="AY150" s="140" t="s">
        <v>97</v>
      </c>
    </row>
    <row r="151" spans="1:65" s="9" customFormat="1" x14ac:dyDescent="0.2">
      <c r="B151" s="141"/>
      <c r="C151" s="142"/>
      <c r="D151" s="132" t="s">
        <v>108</v>
      </c>
      <c r="E151" s="143" t="s">
        <v>9</v>
      </c>
      <c r="F151" s="144" t="s">
        <v>168</v>
      </c>
      <c r="G151" s="142"/>
      <c r="H151" s="145">
        <v>1.5760000000000001</v>
      </c>
      <c r="I151" s="146"/>
      <c r="J151" s="142"/>
      <c r="K151" s="142"/>
      <c r="L151" s="147"/>
      <c r="M151" s="148"/>
      <c r="N151" s="149"/>
      <c r="O151" s="149"/>
      <c r="P151" s="149"/>
      <c r="Q151" s="149"/>
      <c r="R151" s="149"/>
      <c r="S151" s="149"/>
      <c r="T151" s="150"/>
      <c r="AT151" s="151" t="s">
        <v>108</v>
      </c>
      <c r="AU151" s="151" t="s">
        <v>46</v>
      </c>
      <c r="AV151" s="9" t="s">
        <v>46</v>
      </c>
      <c r="AW151" s="9" t="s">
        <v>21</v>
      </c>
      <c r="AX151" s="9" t="s">
        <v>43</v>
      </c>
      <c r="AY151" s="151" t="s">
        <v>97</v>
      </c>
    </row>
    <row r="152" spans="1:65" s="10" customFormat="1" x14ac:dyDescent="0.2">
      <c r="B152" s="152"/>
      <c r="C152" s="153"/>
      <c r="D152" s="132" t="s">
        <v>108</v>
      </c>
      <c r="E152" s="154" t="s">
        <v>9</v>
      </c>
      <c r="F152" s="155" t="s">
        <v>111</v>
      </c>
      <c r="G152" s="153"/>
      <c r="H152" s="156">
        <v>1.5760000000000001</v>
      </c>
      <c r="I152" s="157"/>
      <c r="J152" s="153"/>
      <c r="K152" s="153"/>
      <c r="L152" s="158"/>
      <c r="M152" s="159"/>
      <c r="N152" s="160"/>
      <c r="O152" s="160"/>
      <c r="P152" s="160"/>
      <c r="Q152" s="160"/>
      <c r="R152" s="160"/>
      <c r="S152" s="160"/>
      <c r="T152" s="161"/>
      <c r="AT152" s="162" t="s">
        <v>108</v>
      </c>
      <c r="AU152" s="162" t="s">
        <v>46</v>
      </c>
      <c r="AV152" s="10" t="s">
        <v>104</v>
      </c>
      <c r="AW152" s="10" t="s">
        <v>21</v>
      </c>
      <c r="AX152" s="10" t="s">
        <v>45</v>
      </c>
      <c r="AY152" s="162" t="s">
        <v>97</v>
      </c>
    </row>
    <row r="153" spans="1:65" s="7" customFormat="1" ht="22.9" customHeight="1" x14ac:dyDescent="0.2">
      <c r="B153" s="96"/>
      <c r="C153" s="97"/>
      <c r="D153" s="98" t="s">
        <v>42</v>
      </c>
      <c r="E153" s="110" t="s">
        <v>143</v>
      </c>
      <c r="F153" s="110" t="s">
        <v>169</v>
      </c>
      <c r="G153" s="97"/>
      <c r="H153" s="97"/>
      <c r="I153" s="100"/>
      <c r="J153" s="111">
        <f>BK153</f>
        <v>0</v>
      </c>
      <c r="K153" s="97"/>
      <c r="L153" s="102"/>
      <c r="M153" s="103"/>
      <c r="N153" s="104"/>
      <c r="O153" s="104"/>
      <c r="P153" s="105">
        <f>SUM(P154:P168)</f>
        <v>0</v>
      </c>
      <c r="Q153" s="104"/>
      <c r="R153" s="105">
        <f>SUM(R154:R168)</f>
        <v>3.1781099999999998</v>
      </c>
      <c r="S153" s="104"/>
      <c r="T153" s="106">
        <f>SUM(T154:T168)</f>
        <v>0</v>
      </c>
      <c r="AR153" s="107" t="s">
        <v>45</v>
      </c>
      <c r="AT153" s="108" t="s">
        <v>42</v>
      </c>
      <c r="AU153" s="108" t="s">
        <v>45</v>
      </c>
      <c r="AY153" s="107" t="s">
        <v>97</v>
      </c>
      <c r="BK153" s="109">
        <f>SUM(BK154:BK168)</f>
        <v>0</v>
      </c>
    </row>
    <row r="154" spans="1:65" s="2" customFormat="1" ht="21.75" customHeight="1" x14ac:dyDescent="0.2">
      <c r="A154" s="21"/>
      <c r="B154" s="22"/>
      <c r="C154" s="112" t="s">
        <v>170</v>
      </c>
      <c r="D154" s="112" t="s">
        <v>99</v>
      </c>
      <c r="E154" s="113" t="s">
        <v>171</v>
      </c>
      <c r="F154" s="114" t="s">
        <v>172</v>
      </c>
      <c r="G154" s="115" t="s">
        <v>154</v>
      </c>
      <c r="H154" s="116">
        <v>113.75</v>
      </c>
      <c r="I154" s="117"/>
      <c r="J154" s="118">
        <f>ROUND(I154*H154,2)</f>
        <v>0</v>
      </c>
      <c r="K154" s="114" t="s">
        <v>103</v>
      </c>
      <c r="L154" s="24"/>
      <c r="M154" s="119" t="s">
        <v>9</v>
      </c>
      <c r="N154" s="120" t="s">
        <v>30</v>
      </c>
      <c r="O154" s="30"/>
      <c r="P154" s="121">
        <f>O154*H154</f>
        <v>0</v>
      </c>
      <c r="Q154" s="121">
        <v>7.3499999999999998E-3</v>
      </c>
      <c r="R154" s="121">
        <f>Q154*H154</f>
        <v>0.83606249999999993</v>
      </c>
      <c r="S154" s="121">
        <v>0</v>
      </c>
      <c r="T154" s="122">
        <f>S154*H154</f>
        <v>0</v>
      </c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R154" s="123" t="s">
        <v>104</v>
      </c>
      <c r="AT154" s="123" t="s">
        <v>99</v>
      </c>
      <c r="AU154" s="123" t="s">
        <v>46</v>
      </c>
      <c r="AY154" s="12" t="s">
        <v>97</v>
      </c>
      <c r="BE154" s="124">
        <f>IF(N154="základní",J154,0)</f>
        <v>0</v>
      </c>
      <c r="BF154" s="124">
        <f>IF(N154="snížená",J154,0)</f>
        <v>0</v>
      </c>
      <c r="BG154" s="124">
        <f>IF(N154="zákl. přenesená",J154,0)</f>
        <v>0</v>
      </c>
      <c r="BH154" s="124">
        <f>IF(N154="sníž. přenesená",J154,0)</f>
        <v>0</v>
      </c>
      <c r="BI154" s="124">
        <f>IF(N154="nulová",J154,0)</f>
        <v>0</v>
      </c>
      <c r="BJ154" s="12" t="s">
        <v>45</v>
      </c>
      <c r="BK154" s="124">
        <f>ROUND(I154*H154,2)</f>
        <v>0</v>
      </c>
      <c r="BL154" s="12" t="s">
        <v>104</v>
      </c>
      <c r="BM154" s="123" t="s">
        <v>173</v>
      </c>
    </row>
    <row r="155" spans="1:65" s="2" customFormat="1" x14ac:dyDescent="0.2">
      <c r="A155" s="21"/>
      <c r="B155" s="22"/>
      <c r="C155" s="23"/>
      <c r="D155" s="125" t="s">
        <v>106</v>
      </c>
      <c r="E155" s="23"/>
      <c r="F155" s="126" t="s">
        <v>174</v>
      </c>
      <c r="G155" s="23"/>
      <c r="H155" s="23"/>
      <c r="I155" s="127"/>
      <c r="J155" s="23"/>
      <c r="K155" s="23"/>
      <c r="L155" s="24"/>
      <c r="M155" s="128"/>
      <c r="N155" s="129"/>
      <c r="O155" s="30"/>
      <c r="P155" s="30"/>
      <c r="Q155" s="30"/>
      <c r="R155" s="30"/>
      <c r="S155" s="30"/>
      <c r="T155" s="3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T155" s="12" t="s">
        <v>106</v>
      </c>
      <c r="AU155" s="12" t="s">
        <v>46</v>
      </c>
    </row>
    <row r="156" spans="1:65" s="9" customFormat="1" x14ac:dyDescent="0.2">
      <c r="B156" s="141"/>
      <c r="C156" s="142"/>
      <c r="D156" s="132" t="s">
        <v>108</v>
      </c>
      <c r="E156" s="143" t="s">
        <v>9</v>
      </c>
      <c r="F156" s="144" t="s">
        <v>50</v>
      </c>
      <c r="G156" s="142"/>
      <c r="H156" s="145">
        <v>113.75</v>
      </c>
      <c r="I156" s="146"/>
      <c r="J156" s="142"/>
      <c r="K156" s="142"/>
      <c r="L156" s="147"/>
      <c r="M156" s="148"/>
      <c r="N156" s="149"/>
      <c r="O156" s="149"/>
      <c r="P156" s="149"/>
      <c r="Q156" s="149"/>
      <c r="R156" s="149"/>
      <c r="S156" s="149"/>
      <c r="T156" s="150"/>
      <c r="AT156" s="151" t="s">
        <v>108</v>
      </c>
      <c r="AU156" s="151" t="s">
        <v>46</v>
      </c>
      <c r="AV156" s="9" t="s">
        <v>46</v>
      </c>
      <c r="AW156" s="9" t="s">
        <v>21</v>
      </c>
      <c r="AX156" s="9" t="s">
        <v>45</v>
      </c>
      <c r="AY156" s="151" t="s">
        <v>97</v>
      </c>
    </row>
    <row r="157" spans="1:65" s="2" customFormat="1" ht="24.2" customHeight="1" x14ac:dyDescent="0.2">
      <c r="A157" s="21"/>
      <c r="B157" s="22"/>
      <c r="C157" s="112" t="s">
        <v>175</v>
      </c>
      <c r="D157" s="112" t="s">
        <v>99</v>
      </c>
      <c r="E157" s="113" t="s">
        <v>176</v>
      </c>
      <c r="F157" s="114" t="s">
        <v>177</v>
      </c>
      <c r="G157" s="115" t="s">
        <v>154</v>
      </c>
      <c r="H157" s="116">
        <v>113.75</v>
      </c>
      <c r="I157" s="117"/>
      <c r="J157" s="118">
        <f>ROUND(I157*H157,2)</f>
        <v>0</v>
      </c>
      <c r="K157" s="114" t="s">
        <v>103</v>
      </c>
      <c r="L157" s="24"/>
      <c r="M157" s="119" t="s">
        <v>9</v>
      </c>
      <c r="N157" s="120" t="s">
        <v>30</v>
      </c>
      <c r="O157" s="30"/>
      <c r="P157" s="121">
        <f>O157*H157</f>
        <v>0</v>
      </c>
      <c r="Q157" s="121">
        <v>4.3800000000000002E-3</v>
      </c>
      <c r="R157" s="121">
        <f>Q157*H157</f>
        <v>0.49822500000000003</v>
      </c>
      <c r="S157" s="121">
        <v>0</v>
      </c>
      <c r="T157" s="122">
        <f>S157*H157</f>
        <v>0</v>
      </c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R157" s="123" t="s">
        <v>104</v>
      </c>
      <c r="AT157" s="123" t="s">
        <v>99</v>
      </c>
      <c r="AU157" s="123" t="s">
        <v>46</v>
      </c>
      <c r="AY157" s="12" t="s">
        <v>97</v>
      </c>
      <c r="BE157" s="124">
        <f>IF(N157="základní",J157,0)</f>
        <v>0</v>
      </c>
      <c r="BF157" s="124">
        <f>IF(N157="snížená",J157,0)</f>
        <v>0</v>
      </c>
      <c r="BG157" s="124">
        <f>IF(N157="zákl. přenesená",J157,0)</f>
        <v>0</v>
      </c>
      <c r="BH157" s="124">
        <f>IF(N157="sníž. přenesená",J157,0)</f>
        <v>0</v>
      </c>
      <c r="BI157" s="124">
        <f>IF(N157="nulová",J157,0)</f>
        <v>0</v>
      </c>
      <c r="BJ157" s="12" t="s">
        <v>45</v>
      </c>
      <c r="BK157" s="124">
        <f>ROUND(I157*H157,2)</f>
        <v>0</v>
      </c>
      <c r="BL157" s="12" t="s">
        <v>104</v>
      </c>
      <c r="BM157" s="123" t="s">
        <v>178</v>
      </c>
    </row>
    <row r="158" spans="1:65" s="2" customFormat="1" x14ac:dyDescent="0.2">
      <c r="A158" s="21"/>
      <c r="B158" s="22"/>
      <c r="C158" s="23"/>
      <c r="D158" s="125" t="s">
        <v>106</v>
      </c>
      <c r="E158" s="23"/>
      <c r="F158" s="126" t="s">
        <v>179</v>
      </c>
      <c r="G158" s="23"/>
      <c r="H158" s="23"/>
      <c r="I158" s="127"/>
      <c r="J158" s="23"/>
      <c r="K158" s="23"/>
      <c r="L158" s="24"/>
      <c r="M158" s="128"/>
      <c r="N158" s="129"/>
      <c r="O158" s="30"/>
      <c r="P158" s="30"/>
      <c r="Q158" s="30"/>
      <c r="R158" s="30"/>
      <c r="S158" s="30"/>
      <c r="T158" s="3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T158" s="12" t="s">
        <v>106</v>
      </c>
      <c r="AU158" s="12" t="s">
        <v>46</v>
      </c>
    </row>
    <row r="159" spans="1:65" s="9" customFormat="1" x14ac:dyDescent="0.2">
      <c r="B159" s="141"/>
      <c r="C159" s="142"/>
      <c r="D159" s="132" t="s">
        <v>108</v>
      </c>
      <c r="E159" s="143" t="s">
        <v>9</v>
      </c>
      <c r="F159" s="144" t="s">
        <v>50</v>
      </c>
      <c r="G159" s="142"/>
      <c r="H159" s="145">
        <v>113.75</v>
      </c>
      <c r="I159" s="146"/>
      <c r="J159" s="142"/>
      <c r="K159" s="142"/>
      <c r="L159" s="147"/>
      <c r="M159" s="148"/>
      <c r="N159" s="149"/>
      <c r="O159" s="149"/>
      <c r="P159" s="149"/>
      <c r="Q159" s="149"/>
      <c r="R159" s="149"/>
      <c r="S159" s="149"/>
      <c r="T159" s="150"/>
      <c r="AT159" s="151" t="s">
        <v>108</v>
      </c>
      <c r="AU159" s="151" t="s">
        <v>46</v>
      </c>
      <c r="AV159" s="9" t="s">
        <v>46</v>
      </c>
      <c r="AW159" s="9" t="s">
        <v>21</v>
      </c>
      <c r="AX159" s="9" t="s">
        <v>45</v>
      </c>
      <c r="AY159" s="151" t="s">
        <v>97</v>
      </c>
    </row>
    <row r="160" spans="1:65" s="2" customFormat="1" ht="24.2" customHeight="1" x14ac:dyDescent="0.2">
      <c r="A160" s="21"/>
      <c r="B160" s="22"/>
      <c r="C160" s="112" t="s">
        <v>180</v>
      </c>
      <c r="D160" s="112" t="s">
        <v>99</v>
      </c>
      <c r="E160" s="113" t="s">
        <v>181</v>
      </c>
      <c r="F160" s="114" t="s">
        <v>182</v>
      </c>
      <c r="G160" s="115" t="s">
        <v>154</v>
      </c>
      <c r="H160" s="116">
        <v>113.75</v>
      </c>
      <c r="I160" s="117"/>
      <c r="J160" s="118">
        <f>ROUND(I160*H160,2)</f>
        <v>0</v>
      </c>
      <c r="K160" s="114" t="s">
        <v>103</v>
      </c>
      <c r="L160" s="24"/>
      <c r="M160" s="119" t="s">
        <v>9</v>
      </c>
      <c r="N160" s="120" t="s">
        <v>30</v>
      </c>
      <c r="O160" s="30"/>
      <c r="P160" s="121">
        <f>O160*H160</f>
        <v>0</v>
      </c>
      <c r="Q160" s="121">
        <v>1.575E-2</v>
      </c>
      <c r="R160" s="121">
        <f>Q160*H160</f>
        <v>1.7915624999999999</v>
      </c>
      <c r="S160" s="121">
        <v>0</v>
      </c>
      <c r="T160" s="122">
        <f>S160*H160</f>
        <v>0</v>
      </c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R160" s="123" t="s">
        <v>104</v>
      </c>
      <c r="AT160" s="123" t="s">
        <v>99</v>
      </c>
      <c r="AU160" s="123" t="s">
        <v>46</v>
      </c>
      <c r="AY160" s="12" t="s">
        <v>97</v>
      </c>
      <c r="BE160" s="124">
        <f>IF(N160="základní",J160,0)</f>
        <v>0</v>
      </c>
      <c r="BF160" s="124">
        <f>IF(N160="snížená",J160,0)</f>
        <v>0</v>
      </c>
      <c r="BG160" s="124">
        <f>IF(N160="zákl. přenesená",J160,0)</f>
        <v>0</v>
      </c>
      <c r="BH160" s="124">
        <f>IF(N160="sníž. přenesená",J160,0)</f>
        <v>0</v>
      </c>
      <c r="BI160" s="124">
        <f>IF(N160="nulová",J160,0)</f>
        <v>0</v>
      </c>
      <c r="BJ160" s="12" t="s">
        <v>45</v>
      </c>
      <c r="BK160" s="124">
        <f>ROUND(I160*H160,2)</f>
        <v>0</v>
      </c>
      <c r="BL160" s="12" t="s">
        <v>104</v>
      </c>
      <c r="BM160" s="123" t="s">
        <v>183</v>
      </c>
    </row>
    <row r="161" spans="1:65" s="2" customFormat="1" x14ac:dyDescent="0.2">
      <c r="A161" s="21"/>
      <c r="B161" s="22"/>
      <c r="C161" s="23"/>
      <c r="D161" s="125" t="s">
        <v>106</v>
      </c>
      <c r="E161" s="23"/>
      <c r="F161" s="126" t="s">
        <v>184</v>
      </c>
      <c r="G161" s="23"/>
      <c r="H161" s="23"/>
      <c r="I161" s="127"/>
      <c r="J161" s="23"/>
      <c r="K161" s="23"/>
      <c r="L161" s="24"/>
      <c r="M161" s="128"/>
      <c r="N161" s="129"/>
      <c r="O161" s="30"/>
      <c r="P161" s="30"/>
      <c r="Q161" s="30"/>
      <c r="R161" s="30"/>
      <c r="S161" s="30"/>
      <c r="T161" s="3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T161" s="12" t="s">
        <v>106</v>
      </c>
      <c r="AU161" s="12" t="s">
        <v>46</v>
      </c>
    </row>
    <row r="162" spans="1:65" s="9" customFormat="1" x14ac:dyDescent="0.2">
      <c r="B162" s="141"/>
      <c r="C162" s="142"/>
      <c r="D162" s="132" t="s">
        <v>108</v>
      </c>
      <c r="E162" s="143" t="s">
        <v>9</v>
      </c>
      <c r="F162" s="144" t="s">
        <v>50</v>
      </c>
      <c r="G162" s="142"/>
      <c r="H162" s="145">
        <v>113.75</v>
      </c>
      <c r="I162" s="146"/>
      <c r="J162" s="142"/>
      <c r="K162" s="142"/>
      <c r="L162" s="147"/>
      <c r="M162" s="148"/>
      <c r="N162" s="149"/>
      <c r="O162" s="149"/>
      <c r="P162" s="149"/>
      <c r="Q162" s="149"/>
      <c r="R162" s="149"/>
      <c r="S162" s="149"/>
      <c r="T162" s="150"/>
      <c r="AT162" s="151" t="s">
        <v>108</v>
      </c>
      <c r="AU162" s="151" t="s">
        <v>46</v>
      </c>
      <c r="AV162" s="9" t="s">
        <v>46</v>
      </c>
      <c r="AW162" s="9" t="s">
        <v>21</v>
      </c>
      <c r="AX162" s="9" t="s">
        <v>45</v>
      </c>
      <c r="AY162" s="151" t="s">
        <v>97</v>
      </c>
    </row>
    <row r="163" spans="1:65" s="2" customFormat="1" ht="24.2" customHeight="1" x14ac:dyDescent="0.2">
      <c r="A163" s="21"/>
      <c r="B163" s="22"/>
      <c r="C163" s="112" t="s">
        <v>185</v>
      </c>
      <c r="D163" s="112" t="s">
        <v>99</v>
      </c>
      <c r="E163" s="113" t="s">
        <v>186</v>
      </c>
      <c r="F163" s="114" t="s">
        <v>187</v>
      </c>
      <c r="G163" s="115" t="s">
        <v>146</v>
      </c>
      <c r="H163" s="116">
        <v>2</v>
      </c>
      <c r="I163" s="117"/>
      <c r="J163" s="118">
        <f>ROUND(I163*H163,2)</f>
        <v>0</v>
      </c>
      <c r="K163" s="114" t="s">
        <v>103</v>
      </c>
      <c r="L163" s="24"/>
      <c r="M163" s="119" t="s">
        <v>9</v>
      </c>
      <c r="N163" s="120" t="s">
        <v>30</v>
      </c>
      <c r="O163" s="30"/>
      <c r="P163" s="121">
        <f>O163*H163</f>
        <v>0</v>
      </c>
      <c r="Q163" s="121">
        <v>1.2970000000000001E-2</v>
      </c>
      <c r="R163" s="121">
        <f>Q163*H163</f>
        <v>2.5940000000000001E-2</v>
      </c>
      <c r="S163" s="121">
        <v>0</v>
      </c>
      <c r="T163" s="122">
        <f>S163*H163</f>
        <v>0</v>
      </c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R163" s="123" t="s">
        <v>104</v>
      </c>
      <c r="AT163" s="123" t="s">
        <v>99</v>
      </c>
      <c r="AU163" s="123" t="s">
        <v>46</v>
      </c>
      <c r="AY163" s="12" t="s">
        <v>97</v>
      </c>
      <c r="BE163" s="124">
        <f>IF(N163="základní",J163,0)</f>
        <v>0</v>
      </c>
      <c r="BF163" s="124">
        <f>IF(N163="snížená",J163,0)</f>
        <v>0</v>
      </c>
      <c r="BG163" s="124">
        <f>IF(N163="zákl. přenesená",J163,0)</f>
        <v>0</v>
      </c>
      <c r="BH163" s="124">
        <f>IF(N163="sníž. přenesená",J163,0)</f>
        <v>0</v>
      </c>
      <c r="BI163" s="124">
        <f>IF(N163="nulová",J163,0)</f>
        <v>0</v>
      </c>
      <c r="BJ163" s="12" t="s">
        <v>45</v>
      </c>
      <c r="BK163" s="124">
        <f>ROUND(I163*H163,2)</f>
        <v>0</v>
      </c>
      <c r="BL163" s="12" t="s">
        <v>104</v>
      </c>
      <c r="BM163" s="123" t="s">
        <v>188</v>
      </c>
    </row>
    <row r="164" spans="1:65" s="2" customFormat="1" x14ac:dyDescent="0.2">
      <c r="A164" s="21"/>
      <c r="B164" s="22"/>
      <c r="C164" s="23"/>
      <c r="D164" s="125" t="s">
        <v>106</v>
      </c>
      <c r="E164" s="23"/>
      <c r="F164" s="126" t="s">
        <v>189</v>
      </c>
      <c r="G164" s="23"/>
      <c r="H164" s="23"/>
      <c r="I164" s="127"/>
      <c r="J164" s="23"/>
      <c r="K164" s="23"/>
      <c r="L164" s="24"/>
      <c r="M164" s="128"/>
      <c r="N164" s="129"/>
      <c r="O164" s="30"/>
      <c r="P164" s="30"/>
      <c r="Q164" s="30"/>
      <c r="R164" s="30"/>
      <c r="S164" s="30"/>
      <c r="T164" s="3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T164" s="12" t="s">
        <v>106</v>
      </c>
      <c r="AU164" s="12" t="s">
        <v>46</v>
      </c>
    </row>
    <row r="165" spans="1:65" s="9" customFormat="1" x14ac:dyDescent="0.2">
      <c r="B165" s="141"/>
      <c r="C165" s="142"/>
      <c r="D165" s="132" t="s">
        <v>108</v>
      </c>
      <c r="E165" s="143" t="s">
        <v>9</v>
      </c>
      <c r="F165" s="144" t="s">
        <v>46</v>
      </c>
      <c r="G165" s="142"/>
      <c r="H165" s="145">
        <v>2</v>
      </c>
      <c r="I165" s="146"/>
      <c r="J165" s="142"/>
      <c r="K165" s="142"/>
      <c r="L165" s="147"/>
      <c r="M165" s="148"/>
      <c r="N165" s="149"/>
      <c r="O165" s="149"/>
      <c r="P165" s="149"/>
      <c r="Q165" s="149"/>
      <c r="R165" s="149"/>
      <c r="S165" s="149"/>
      <c r="T165" s="150"/>
      <c r="AT165" s="151" t="s">
        <v>108</v>
      </c>
      <c r="AU165" s="151" t="s">
        <v>46</v>
      </c>
      <c r="AV165" s="9" t="s">
        <v>46</v>
      </c>
      <c r="AW165" s="9" t="s">
        <v>21</v>
      </c>
      <c r="AX165" s="9" t="s">
        <v>45</v>
      </c>
      <c r="AY165" s="151" t="s">
        <v>97</v>
      </c>
    </row>
    <row r="166" spans="1:65" s="2" customFormat="1" ht="21.75" customHeight="1" x14ac:dyDescent="0.2">
      <c r="A166" s="21"/>
      <c r="B166" s="22"/>
      <c r="C166" s="112" t="s">
        <v>190</v>
      </c>
      <c r="D166" s="112" t="s">
        <v>99</v>
      </c>
      <c r="E166" s="113" t="s">
        <v>191</v>
      </c>
      <c r="F166" s="114" t="s">
        <v>192</v>
      </c>
      <c r="G166" s="115" t="s">
        <v>146</v>
      </c>
      <c r="H166" s="116">
        <v>2</v>
      </c>
      <c r="I166" s="117"/>
      <c r="J166" s="118">
        <f>ROUND(I166*H166,2)</f>
        <v>0</v>
      </c>
      <c r="K166" s="114" t="s">
        <v>103</v>
      </c>
      <c r="L166" s="24"/>
      <c r="M166" s="119" t="s">
        <v>9</v>
      </c>
      <c r="N166" s="120" t="s">
        <v>30</v>
      </c>
      <c r="O166" s="30"/>
      <c r="P166" s="121">
        <f>O166*H166</f>
        <v>0</v>
      </c>
      <c r="Q166" s="121">
        <v>1.316E-2</v>
      </c>
      <c r="R166" s="121">
        <f>Q166*H166</f>
        <v>2.632E-2</v>
      </c>
      <c r="S166" s="121">
        <v>0</v>
      </c>
      <c r="T166" s="122">
        <f>S166*H166</f>
        <v>0</v>
      </c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R166" s="123" t="s">
        <v>104</v>
      </c>
      <c r="AT166" s="123" t="s">
        <v>99</v>
      </c>
      <c r="AU166" s="123" t="s">
        <v>46</v>
      </c>
      <c r="AY166" s="12" t="s">
        <v>97</v>
      </c>
      <c r="BE166" s="124">
        <f>IF(N166="základní",J166,0)</f>
        <v>0</v>
      </c>
      <c r="BF166" s="124">
        <f>IF(N166="snížená",J166,0)</f>
        <v>0</v>
      </c>
      <c r="BG166" s="124">
        <f>IF(N166="zákl. přenesená",J166,0)</f>
        <v>0</v>
      </c>
      <c r="BH166" s="124">
        <f>IF(N166="sníž. přenesená",J166,0)</f>
        <v>0</v>
      </c>
      <c r="BI166" s="124">
        <f>IF(N166="nulová",J166,0)</f>
        <v>0</v>
      </c>
      <c r="BJ166" s="12" t="s">
        <v>45</v>
      </c>
      <c r="BK166" s="124">
        <f>ROUND(I166*H166,2)</f>
        <v>0</v>
      </c>
      <c r="BL166" s="12" t="s">
        <v>104</v>
      </c>
      <c r="BM166" s="123" t="s">
        <v>193</v>
      </c>
    </row>
    <row r="167" spans="1:65" s="2" customFormat="1" x14ac:dyDescent="0.2">
      <c r="A167" s="21"/>
      <c r="B167" s="22"/>
      <c r="C167" s="23"/>
      <c r="D167" s="125" t="s">
        <v>106</v>
      </c>
      <c r="E167" s="23"/>
      <c r="F167" s="126" t="s">
        <v>194</v>
      </c>
      <c r="G167" s="23"/>
      <c r="H167" s="23"/>
      <c r="I167" s="127"/>
      <c r="J167" s="23"/>
      <c r="K167" s="23"/>
      <c r="L167" s="24"/>
      <c r="M167" s="128"/>
      <c r="N167" s="129"/>
      <c r="O167" s="30"/>
      <c r="P167" s="30"/>
      <c r="Q167" s="30"/>
      <c r="R167" s="30"/>
      <c r="S167" s="30"/>
      <c r="T167" s="3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T167" s="12" t="s">
        <v>106</v>
      </c>
      <c r="AU167" s="12" t="s">
        <v>46</v>
      </c>
    </row>
    <row r="168" spans="1:65" s="9" customFormat="1" x14ac:dyDescent="0.2">
      <c r="B168" s="141"/>
      <c r="C168" s="142"/>
      <c r="D168" s="132" t="s">
        <v>108</v>
      </c>
      <c r="E168" s="143" t="s">
        <v>9</v>
      </c>
      <c r="F168" s="144" t="s">
        <v>46</v>
      </c>
      <c r="G168" s="142"/>
      <c r="H168" s="145">
        <v>2</v>
      </c>
      <c r="I168" s="146"/>
      <c r="J168" s="142"/>
      <c r="K168" s="142"/>
      <c r="L168" s="147"/>
      <c r="M168" s="148"/>
      <c r="N168" s="149"/>
      <c r="O168" s="149"/>
      <c r="P168" s="149"/>
      <c r="Q168" s="149"/>
      <c r="R168" s="149"/>
      <c r="S168" s="149"/>
      <c r="T168" s="150"/>
      <c r="AT168" s="151" t="s">
        <v>108</v>
      </c>
      <c r="AU168" s="151" t="s">
        <v>46</v>
      </c>
      <c r="AV168" s="9" t="s">
        <v>46</v>
      </c>
      <c r="AW168" s="9" t="s">
        <v>21</v>
      </c>
      <c r="AX168" s="9" t="s">
        <v>45</v>
      </c>
      <c r="AY168" s="151" t="s">
        <v>97</v>
      </c>
    </row>
    <row r="169" spans="1:65" s="7" customFormat="1" ht="22.9" customHeight="1" x14ac:dyDescent="0.2">
      <c r="B169" s="96"/>
      <c r="C169" s="97"/>
      <c r="D169" s="98" t="s">
        <v>42</v>
      </c>
      <c r="E169" s="110" t="s">
        <v>163</v>
      </c>
      <c r="F169" s="110" t="s">
        <v>195</v>
      </c>
      <c r="G169" s="97"/>
      <c r="H169" s="97"/>
      <c r="I169" s="100"/>
      <c r="J169" s="111">
        <f>BK169</f>
        <v>0</v>
      </c>
      <c r="K169" s="97"/>
      <c r="L169" s="102"/>
      <c r="M169" s="103"/>
      <c r="N169" s="104"/>
      <c r="O169" s="104"/>
      <c r="P169" s="105">
        <f>SUM(P170:P223)</f>
        <v>0</v>
      </c>
      <c r="Q169" s="104"/>
      <c r="R169" s="105">
        <f>SUM(R170:R223)</f>
        <v>1.0744E-2</v>
      </c>
      <c r="S169" s="104"/>
      <c r="T169" s="106">
        <f>SUM(T170:T223)</f>
        <v>6.3320959999999999</v>
      </c>
      <c r="AR169" s="107" t="s">
        <v>45</v>
      </c>
      <c r="AT169" s="108" t="s">
        <v>42</v>
      </c>
      <c r="AU169" s="108" t="s">
        <v>45</v>
      </c>
      <c r="AY169" s="107" t="s">
        <v>97</v>
      </c>
      <c r="BK169" s="109">
        <f>SUM(BK170:BK223)</f>
        <v>0</v>
      </c>
    </row>
    <row r="170" spans="1:65" s="2" customFormat="1" ht="24.2" customHeight="1" x14ac:dyDescent="0.2">
      <c r="A170" s="21"/>
      <c r="B170" s="22"/>
      <c r="C170" s="112" t="s">
        <v>2</v>
      </c>
      <c r="D170" s="112" t="s">
        <v>99</v>
      </c>
      <c r="E170" s="113" t="s">
        <v>196</v>
      </c>
      <c r="F170" s="114" t="s">
        <v>197</v>
      </c>
      <c r="G170" s="115" t="s">
        <v>154</v>
      </c>
      <c r="H170" s="116">
        <v>56</v>
      </c>
      <c r="I170" s="117"/>
      <c r="J170" s="118">
        <f>ROUND(I170*H170,2)</f>
        <v>0</v>
      </c>
      <c r="K170" s="114" t="s">
        <v>103</v>
      </c>
      <c r="L170" s="24"/>
      <c r="M170" s="119" t="s">
        <v>9</v>
      </c>
      <c r="N170" s="120" t="s">
        <v>30</v>
      </c>
      <c r="O170" s="30"/>
      <c r="P170" s="121">
        <f>O170*H170</f>
        <v>0</v>
      </c>
      <c r="Q170" s="121">
        <v>1.2999999999999999E-4</v>
      </c>
      <c r="R170" s="121">
        <f>Q170*H170</f>
        <v>7.2799999999999991E-3</v>
      </c>
      <c r="S170" s="121">
        <v>0</v>
      </c>
      <c r="T170" s="122">
        <f>S170*H170</f>
        <v>0</v>
      </c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R170" s="123" t="s">
        <v>104</v>
      </c>
      <c r="AT170" s="123" t="s">
        <v>99</v>
      </c>
      <c r="AU170" s="123" t="s">
        <v>46</v>
      </c>
      <c r="AY170" s="12" t="s">
        <v>97</v>
      </c>
      <c r="BE170" s="124">
        <f>IF(N170="základní",J170,0)</f>
        <v>0</v>
      </c>
      <c r="BF170" s="124">
        <f>IF(N170="snížená",J170,0)</f>
        <v>0</v>
      </c>
      <c r="BG170" s="124">
        <f>IF(N170="zákl. přenesená",J170,0)</f>
        <v>0</v>
      </c>
      <c r="BH170" s="124">
        <f>IF(N170="sníž. přenesená",J170,0)</f>
        <v>0</v>
      </c>
      <c r="BI170" s="124">
        <f>IF(N170="nulová",J170,0)</f>
        <v>0</v>
      </c>
      <c r="BJ170" s="12" t="s">
        <v>45</v>
      </c>
      <c r="BK170" s="124">
        <f>ROUND(I170*H170,2)</f>
        <v>0</v>
      </c>
      <c r="BL170" s="12" t="s">
        <v>104</v>
      </c>
      <c r="BM170" s="123" t="s">
        <v>198</v>
      </c>
    </row>
    <row r="171" spans="1:65" s="2" customFormat="1" x14ac:dyDescent="0.2">
      <c r="A171" s="21"/>
      <c r="B171" s="22"/>
      <c r="C171" s="23"/>
      <c r="D171" s="125" t="s">
        <v>106</v>
      </c>
      <c r="E171" s="23"/>
      <c r="F171" s="126" t="s">
        <v>199</v>
      </c>
      <c r="G171" s="23"/>
      <c r="H171" s="23"/>
      <c r="I171" s="127"/>
      <c r="J171" s="23"/>
      <c r="K171" s="23"/>
      <c r="L171" s="24"/>
      <c r="M171" s="128"/>
      <c r="N171" s="129"/>
      <c r="O171" s="30"/>
      <c r="P171" s="30"/>
      <c r="Q171" s="30"/>
      <c r="R171" s="30"/>
      <c r="S171" s="30"/>
      <c r="T171" s="3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T171" s="12" t="s">
        <v>106</v>
      </c>
      <c r="AU171" s="12" t="s">
        <v>46</v>
      </c>
    </row>
    <row r="172" spans="1:65" s="9" customFormat="1" x14ac:dyDescent="0.2">
      <c r="B172" s="141"/>
      <c r="C172" s="142"/>
      <c r="D172" s="132" t="s">
        <v>108</v>
      </c>
      <c r="E172" s="143" t="s">
        <v>9</v>
      </c>
      <c r="F172" s="144" t="s">
        <v>53</v>
      </c>
      <c r="G172" s="142"/>
      <c r="H172" s="145">
        <v>56</v>
      </c>
      <c r="I172" s="146"/>
      <c r="J172" s="142"/>
      <c r="K172" s="142"/>
      <c r="L172" s="147"/>
      <c r="M172" s="148"/>
      <c r="N172" s="149"/>
      <c r="O172" s="149"/>
      <c r="P172" s="149"/>
      <c r="Q172" s="149"/>
      <c r="R172" s="149"/>
      <c r="S172" s="149"/>
      <c r="T172" s="150"/>
      <c r="AT172" s="151" t="s">
        <v>108</v>
      </c>
      <c r="AU172" s="151" t="s">
        <v>46</v>
      </c>
      <c r="AV172" s="9" t="s">
        <v>46</v>
      </c>
      <c r="AW172" s="9" t="s">
        <v>21</v>
      </c>
      <c r="AX172" s="9" t="s">
        <v>45</v>
      </c>
      <c r="AY172" s="151" t="s">
        <v>97</v>
      </c>
    </row>
    <row r="173" spans="1:65" s="2" customFormat="1" ht="24.2" customHeight="1" x14ac:dyDescent="0.2">
      <c r="A173" s="21"/>
      <c r="B173" s="22"/>
      <c r="C173" s="112" t="s">
        <v>200</v>
      </c>
      <c r="D173" s="112" t="s">
        <v>99</v>
      </c>
      <c r="E173" s="113" t="s">
        <v>201</v>
      </c>
      <c r="F173" s="114" t="s">
        <v>202</v>
      </c>
      <c r="G173" s="115" t="s">
        <v>154</v>
      </c>
      <c r="H173" s="116">
        <v>56</v>
      </c>
      <c r="I173" s="117"/>
      <c r="J173" s="118">
        <f>ROUND(I173*H173,2)</f>
        <v>0</v>
      </c>
      <c r="K173" s="114" t="s">
        <v>103</v>
      </c>
      <c r="L173" s="24"/>
      <c r="M173" s="119" t="s">
        <v>9</v>
      </c>
      <c r="N173" s="120" t="s">
        <v>30</v>
      </c>
      <c r="O173" s="30"/>
      <c r="P173" s="121">
        <f>O173*H173</f>
        <v>0</v>
      </c>
      <c r="Q173" s="121">
        <v>4.0000000000000003E-5</v>
      </c>
      <c r="R173" s="121">
        <f>Q173*H173</f>
        <v>2.2400000000000002E-3</v>
      </c>
      <c r="S173" s="121">
        <v>0</v>
      </c>
      <c r="T173" s="122">
        <f>S173*H173</f>
        <v>0</v>
      </c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R173" s="123" t="s">
        <v>104</v>
      </c>
      <c r="AT173" s="123" t="s">
        <v>99</v>
      </c>
      <c r="AU173" s="123" t="s">
        <v>46</v>
      </c>
      <c r="AY173" s="12" t="s">
        <v>97</v>
      </c>
      <c r="BE173" s="124">
        <f>IF(N173="základní",J173,0)</f>
        <v>0</v>
      </c>
      <c r="BF173" s="124">
        <f>IF(N173="snížená",J173,0)</f>
        <v>0</v>
      </c>
      <c r="BG173" s="124">
        <f>IF(N173="zákl. přenesená",J173,0)</f>
        <v>0</v>
      </c>
      <c r="BH173" s="124">
        <f>IF(N173="sníž. přenesená",J173,0)</f>
        <v>0</v>
      </c>
      <c r="BI173" s="124">
        <f>IF(N173="nulová",J173,0)</f>
        <v>0</v>
      </c>
      <c r="BJ173" s="12" t="s">
        <v>45</v>
      </c>
      <c r="BK173" s="124">
        <f>ROUND(I173*H173,2)</f>
        <v>0</v>
      </c>
      <c r="BL173" s="12" t="s">
        <v>104</v>
      </c>
      <c r="BM173" s="123" t="s">
        <v>203</v>
      </c>
    </row>
    <row r="174" spans="1:65" s="2" customFormat="1" x14ac:dyDescent="0.2">
      <c r="A174" s="21"/>
      <c r="B174" s="22"/>
      <c r="C174" s="23"/>
      <c r="D174" s="125" t="s">
        <v>106</v>
      </c>
      <c r="E174" s="23"/>
      <c r="F174" s="126" t="s">
        <v>204</v>
      </c>
      <c r="G174" s="23"/>
      <c r="H174" s="23"/>
      <c r="I174" s="127"/>
      <c r="J174" s="23"/>
      <c r="K174" s="23"/>
      <c r="L174" s="24"/>
      <c r="M174" s="128"/>
      <c r="N174" s="129"/>
      <c r="O174" s="30"/>
      <c r="P174" s="30"/>
      <c r="Q174" s="30"/>
      <c r="R174" s="30"/>
      <c r="S174" s="30"/>
      <c r="T174" s="3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T174" s="12" t="s">
        <v>106</v>
      </c>
      <c r="AU174" s="12" t="s">
        <v>46</v>
      </c>
    </row>
    <row r="175" spans="1:65" s="9" customFormat="1" x14ac:dyDescent="0.2">
      <c r="B175" s="141"/>
      <c r="C175" s="142"/>
      <c r="D175" s="132" t="s">
        <v>108</v>
      </c>
      <c r="E175" s="143" t="s">
        <v>9</v>
      </c>
      <c r="F175" s="144" t="s">
        <v>53</v>
      </c>
      <c r="G175" s="142"/>
      <c r="H175" s="145">
        <v>56</v>
      </c>
      <c r="I175" s="146"/>
      <c r="J175" s="142"/>
      <c r="K175" s="142"/>
      <c r="L175" s="147"/>
      <c r="M175" s="148"/>
      <c r="N175" s="149"/>
      <c r="O175" s="149"/>
      <c r="P175" s="149"/>
      <c r="Q175" s="149"/>
      <c r="R175" s="149"/>
      <c r="S175" s="149"/>
      <c r="T175" s="150"/>
      <c r="AT175" s="151" t="s">
        <v>108</v>
      </c>
      <c r="AU175" s="151" t="s">
        <v>46</v>
      </c>
      <c r="AV175" s="9" t="s">
        <v>46</v>
      </c>
      <c r="AW175" s="9" t="s">
        <v>21</v>
      </c>
      <c r="AX175" s="9" t="s">
        <v>45</v>
      </c>
      <c r="AY175" s="151" t="s">
        <v>97</v>
      </c>
    </row>
    <row r="176" spans="1:65" s="2" customFormat="1" ht="24.2" customHeight="1" x14ac:dyDescent="0.2">
      <c r="A176" s="21"/>
      <c r="B176" s="22"/>
      <c r="C176" s="112" t="s">
        <v>205</v>
      </c>
      <c r="D176" s="112" t="s">
        <v>99</v>
      </c>
      <c r="E176" s="113" t="s">
        <v>206</v>
      </c>
      <c r="F176" s="114" t="s">
        <v>207</v>
      </c>
      <c r="G176" s="115" t="s">
        <v>146</v>
      </c>
      <c r="H176" s="116">
        <v>24</v>
      </c>
      <c r="I176" s="117"/>
      <c r="J176" s="118">
        <f>ROUND(I176*H176,2)</f>
        <v>0</v>
      </c>
      <c r="K176" s="114" t="s">
        <v>103</v>
      </c>
      <c r="L176" s="24"/>
      <c r="M176" s="119" t="s">
        <v>9</v>
      </c>
      <c r="N176" s="120" t="s">
        <v>30</v>
      </c>
      <c r="O176" s="30"/>
      <c r="P176" s="121">
        <f>O176*H176</f>
        <v>0</v>
      </c>
      <c r="Q176" s="121">
        <v>1.0000000000000001E-5</v>
      </c>
      <c r="R176" s="121">
        <f>Q176*H176</f>
        <v>2.4000000000000003E-4</v>
      </c>
      <c r="S176" s="121">
        <v>0</v>
      </c>
      <c r="T176" s="122">
        <f>S176*H176</f>
        <v>0</v>
      </c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R176" s="123" t="s">
        <v>104</v>
      </c>
      <c r="AT176" s="123" t="s">
        <v>99</v>
      </c>
      <c r="AU176" s="123" t="s">
        <v>46</v>
      </c>
      <c r="AY176" s="12" t="s">
        <v>97</v>
      </c>
      <c r="BE176" s="124">
        <f>IF(N176="základní",J176,0)</f>
        <v>0</v>
      </c>
      <c r="BF176" s="124">
        <f>IF(N176="snížená",J176,0)</f>
        <v>0</v>
      </c>
      <c r="BG176" s="124">
        <f>IF(N176="zákl. přenesená",J176,0)</f>
        <v>0</v>
      </c>
      <c r="BH176" s="124">
        <f>IF(N176="sníž. přenesená",J176,0)</f>
        <v>0</v>
      </c>
      <c r="BI176" s="124">
        <f>IF(N176="nulová",J176,0)</f>
        <v>0</v>
      </c>
      <c r="BJ176" s="12" t="s">
        <v>45</v>
      </c>
      <c r="BK176" s="124">
        <f>ROUND(I176*H176,2)</f>
        <v>0</v>
      </c>
      <c r="BL176" s="12" t="s">
        <v>104</v>
      </c>
      <c r="BM176" s="123" t="s">
        <v>208</v>
      </c>
    </row>
    <row r="177" spans="1:65" s="2" customFormat="1" x14ac:dyDescent="0.2">
      <c r="A177" s="21"/>
      <c r="B177" s="22"/>
      <c r="C177" s="23"/>
      <c r="D177" s="125" t="s">
        <v>106</v>
      </c>
      <c r="E177" s="23"/>
      <c r="F177" s="126" t="s">
        <v>209</v>
      </c>
      <c r="G177" s="23"/>
      <c r="H177" s="23"/>
      <c r="I177" s="127"/>
      <c r="J177" s="23"/>
      <c r="K177" s="23"/>
      <c r="L177" s="24"/>
      <c r="M177" s="128"/>
      <c r="N177" s="129"/>
      <c r="O177" s="30"/>
      <c r="P177" s="30"/>
      <c r="Q177" s="30"/>
      <c r="R177" s="30"/>
      <c r="S177" s="30"/>
      <c r="T177" s="3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T177" s="12" t="s">
        <v>106</v>
      </c>
      <c r="AU177" s="12" t="s">
        <v>46</v>
      </c>
    </row>
    <row r="178" spans="1:65" s="9" customFormat="1" x14ac:dyDescent="0.2">
      <c r="B178" s="141"/>
      <c r="C178" s="142"/>
      <c r="D178" s="132" t="s">
        <v>108</v>
      </c>
      <c r="E178" s="143" t="s">
        <v>9</v>
      </c>
      <c r="F178" s="144" t="s">
        <v>210</v>
      </c>
      <c r="G178" s="142"/>
      <c r="H178" s="145">
        <v>24</v>
      </c>
      <c r="I178" s="146"/>
      <c r="J178" s="142"/>
      <c r="K178" s="142"/>
      <c r="L178" s="147"/>
      <c r="M178" s="148"/>
      <c r="N178" s="149"/>
      <c r="O178" s="149"/>
      <c r="P178" s="149"/>
      <c r="Q178" s="149"/>
      <c r="R178" s="149"/>
      <c r="S178" s="149"/>
      <c r="T178" s="150"/>
      <c r="AT178" s="151" t="s">
        <v>108</v>
      </c>
      <c r="AU178" s="151" t="s">
        <v>46</v>
      </c>
      <c r="AV178" s="9" t="s">
        <v>46</v>
      </c>
      <c r="AW178" s="9" t="s">
        <v>21</v>
      </c>
      <c r="AX178" s="9" t="s">
        <v>45</v>
      </c>
      <c r="AY178" s="151" t="s">
        <v>97</v>
      </c>
    </row>
    <row r="179" spans="1:65" s="2" customFormat="1" ht="24.2" customHeight="1" x14ac:dyDescent="0.2">
      <c r="A179" s="21"/>
      <c r="B179" s="22"/>
      <c r="C179" s="112" t="s">
        <v>211</v>
      </c>
      <c r="D179" s="112" t="s">
        <v>99</v>
      </c>
      <c r="E179" s="113" t="s">
        <v>212</v>
      </c>
      <c r="F179" s="114" t="s">
        <v>213</v>
      </c>
      <c r="G179" s="115" t="s">
        <v>146</v>
      </c>
      <c r="H179" s="116">
        <v>2</v>
      </c>
      <c r="I179" s="117"/>
      <c r="J179" s="118">
        <f>ROUND(I179*H179,2)</f>
        <v>0</v>
      </c>
      <c r="K179" s="114" t="s">
        <v>103</v>
      </c>
      <c r="L179" s="24"/>
      <c r="M179" s="119" t="s">
        <v>9</v>
      </c>
      <c r="N179" s="120" t="s">
        <v>30</v>
      </c>
      <c r="O179" s="30"/>
      <c r="P179" s="121">
        <f>O179*H179</f>
        <v>0</v>
      </c>
      <c r="Q179" s="121">
        <v>0</v>
      </c>
      <c r="R179" s="121">
        <f>Q179*H179</f>
        <v>0</v>
      </c>
      <c r="S179" s="121">
        <v>0</v>
      </c>
      <c r="T179" s="122">
        <f>S179*H179</f>
        <v>0</v>
      </c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R179" s="123" t="s">
        <v>104</v>
      </c>
      <c r="AT179" s="123" t="s">
        <v>99</v>
      </c>
      <c r="AU179" s="123" t="s">
        <v>46</v>
      </c>
      <c r="AY179" s="12" t="s">
        <v>97</v>
      </c>
      <c r="BE179" s="124">
        <f>IF(N179="základní",J179,0)</f>
        <v>0</v>
      </c>
      <c r="BF179" s="124">
        <f>IF(N179="snížená",J179,0)</f>
        <v>0</v>
      </c>
      <c r="BG179" s="124">
        <f>IF(N179="zákl. přenesená",J179,0)</f>
        <v>0</v>
      </c>
      <c r="BH179" s="124">
        <f>IF(N179="sníž. přenesená",J179,0)</f>
        <v>0</v>
      </c>
      <c r="BI179" s="124">
        <f>IF(N179="nulová",J179,0)</f>
        <v>0</v>
      </c>
      <c r="BJ179" s="12" t="s">
        <v>45</v>
      </c>
      <c r="BK179" s="124">
        <f>ROUND(I179*H179,2)</f>
        <v>0</v>
      </c>
      <c r="BL179" s="12" t="s">
        <v>104</v>
      </c>
      <c r="BM179" s="123" t="s">
        <v>214</v>
      </c>
    </row>
    <row r="180" spans="1:65" s="2" customFormat="1" x14ac:dyDescent="0.2">
      <c r="A180" s="21"/>
      <c r="B180" s="22"/>
      <c r="C180" s="23"/>
      <c r="D180" s="125" t="s">
        <v>106</v>
      </c>
      <c r="E180" s="23"/>
      <c r="F180" s="126" t="s">
        <v>215</v>
      </c>
      <c r="G180" s="23"/>
      <c r="H180" s="23"/>
      <c r="I180" s="127"/>
      <c r="J180" s="23"/>
      <c r="K180" s="23"/>
      <c r="L180" s="24"/>
      <c r="M180" s="128"/>
      <c r="N180" s="129"/>
      <c r="O180" s="30"/>
      <c r="P180" s="30"/>
      <c r="Q180" s="30"/>
      <c r="R180" s="30"/>
      <c r="S180" s="30"/>
      <c r="T180" s="3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T180" s="12" t="s">
        <v>106</v>
      </c>
      <c r="AU180" s="12" t="s">
        <v>46</v>
      </c>
    </row>
    <row r="181" spans="1:65" s="8" customFormat="1" x14ac:dyDescent="0.2">
      <c r="B181" s="130"/>
      <c r="C181" s="131"/>
      <c r="D181" s="132" t="s">
        <v>108</v>
      </c>
      <c r="E181" s="133" t="s">
        <v>9</v>
      </c>
      <c r="F181" s="134" t="s">
        <v>216</v>
      </c>
      <c r="G181" s="131"/>
      <c r="H181" s="133" t="s">
        <v>9</v>
      </c>
      <c r="I181" s="135"/>
      <c r="J181" s="131"/>
      <c r="K181" s="131"/>
      <c r="L181" s="136"/>
      <c r="M181" s="137"/>
      <c r="N181" s="138"/>
      <c r="O181" s="138"/>
      <c r="P181" s="138"/>
      <c r="Q181" s="138"/>
      <c r="R181" s="138"/>
      <c r="S181" s="138"/>
      <c r="T181" s="139"/>
      <c r="AT181" s="140" t="s">
        <v>108</v>
      </c>
      <c r="AU181" s="140" t="s">
        <v>46</v>
      </c>
      <c r="AV181" s="8" t="s">
        <v>45</v>
      </c>
      <c r="AW181" s="8" t="s">
        <v>21</v>
      </c>
      <c r="AX181" s="8" t="s">
        <v>43</v>
      </c>
      <c r="AY181" s="140" t="s">
        <v>97</v>
      </c>
    </row>
    <row r="182" spans="1:65" s="9" customFormat="1" x14ac:dyDescent="0.2">
      <c r="B182" s="141"/>
      <c r="C182" s="142"/>
      <c r="D182" s="132" t="s">
        <v>108</v>
      </c>
      <c r="E182" s="143" t="s">
        <v>9</v>
      </c>
      <c r="F182" s="144" t="s">
        <v>45</v>
      </c>
      <c r="G182" s="142"/>
      <c r="H182" s="145">
        <v>1</v>
      </c>
      <c r="I182" s="146"/>
      <c r="J182" s="142"/>
      <c r="K182" s="142"/>
      <c r="L182" s="147"/>
      <c r="M182" s="148"/>
      <c r="N182" s="149"/>
      <c r="O182" s="149"/>
      <c r="P182" s="149"/>
      <c r="Q182" s="149"/>
      <c r="R182" s="149"/>
      <c r="S182" s="149"/>
      <c r="T182" s="150"/>
      <c r="AT182" s="151" t="s">
        <v>108</v>
      </c>
      <c r="AU182" s="151" t="s">
        <v>46</v>
      </c>
      <c r="AV182" s="9" t="s">
        <v>46</v>
      </c>
      <c r="AW182" s="9" t="s">
        <v>21</v>
      </c>
      <c r="AX182" s="9" t="s">
        <v>43</v>
      </c>
      <c r="AY182" s="151" t="s">
        <v>97</v>
      </c>
    </row>
    <row r="183" spans="1:65" s="8" customFormat="1" x14ac:dyDescent="0.2">
      <c r="B183" s="130"/>
      <c r="C183" s="131"/>
      <c r="D183" s="132" t="s">
        <v>108</v>
      </c>
      <c r="E183" s="133" t="s">
        <v>9</v>
      </c>
      <c r="F183" s="134" t="s">
        <v>217</v>
      </c>
      <c r="G183" s="131"/>
      <c r="H183" s="133" t="s">
        <v>9</v>
      </c>
      <c r="I183" s="135"/>
      <c r="J183" s="131"/>
      <c r="K183" s="131"/>
      <c r="L183" s="136"/>
      <c r="M183" s="137"/>
      <c r="N183" s="138"/>
      <c r="O183" s="138"/>
      <c r="P183" s="138"/>
      <c r="Q183" s="138"/>
      <c r="R183" s="138"/>
      <c r="S183" s="138"/>
      <c r="T183" s="139"/>
      <c r="AT183" s="140" t="s">
        <v>108</v>
      </c>
      <c r="AU183" s="140" t="s">
        <v>46</v>
      </c>
      <c r="AV183" s="8" t="s">
        <v>45</v>
      </c>
      <c r="AW183" s="8" t="s">
        <v>21</v>
      </c>
      <c r="AX183" s="8" t="s">
        <v>43</v>
      </c>
      <c r="AY183" s="140" t="s">
        <v>97</v>
      </c>
    </row>
    <row r="184" spans="1:65" s="9" customFormat="1" x14ac:dyDescent="0.2">
      <c r="B184" s="141"/>
      <c r="C184" s="142"/>
      <c r="D184" s="132" t="s">
        <v>108</v>
      </c>
      <c r="E184" s="143" t="s">
        <v>9</v>
      </c>
      <c r="F184" s="144" t="s">
        <v>45</v>
      </c>
      <c r="G184" s="142"/>
      <c r="H184" s="145">
        <v>1</v>
      </c>
      <c r="I184" s="146"/>
      <c r="J184" s="142"/>
      <c r="K184" s="142"/>
      <c r="L184" s="147"/>
      <c r="M184" s="148"/>
      <c r="N184" s="149"/>
      <c r="O184" s="149"/>
      <c r="P184" s="149"/>
      <c r="Q184" s="149"/>
      <c r="R184" s="149"/>
      <c r="S184" s="149"/>
      <c r="T184" s="150"/>
      <c r="AT184" s="151" t="s">
        <v>108</v>
      </c>
      <c r="AU184" s="151" t="s">
        <v>46</v>
      </c>
      <c r="AV184" s="9" t="s">
        <v>46</v>
      </c>
      <c r="AW184" s="9" t="s">
        <v>21</v>
      </c>
      <c r="AX184" s="9" t="s">
        <v>43</v>
      </c>
      <c r="AY184" s="151" t="s">
        <v>97</v>
      </c>
    </row>
    <row r="185" spans="1:65" s="10" customFormat="1" x14ac:dyDescent="0.2">
      <c r="B185" s="152"/>
      <c r="C185" s="153"/>
      <c r="D185" s="132" t="s">
        <v>108</v>
      </c>
      <c r="E185" s="154" t="s">
        <v>9</v>
      </c>
      <c r="F185" s="155" t="s">
        <v>111</v>
      </c>
      <c r="G185" s="153"/>
      <c r="H185" s="156">
        <v>2</v>
      </c>
      <c r="I185" s="157"/>
      <c r="J185" s="153"/>
      <c r="K185" s="153"/>
      <c r="L185" s="158"/>
      <c r="M185" s="159"/>
      <c r="N185" s="160"/>
      <c r="O185" s="160"/>
      <c r="P185" s="160"/>
      <c r="Q185" s="160"/>
      <c r="R185" s="160"/>
      <c r="S185" s="160"/>
      <c r="T185" s="161"/>
      <c r="AT185" s="162" t="s">
        <v>108</v>
      </c>
      <c r="AU185" s="162" t="s">
        <v>46</v>
      </c>
      <c r="AV185" s="10" t="s">
        <v>104</v>
      </c>
      <c r="AW185" s="10" t="s">
        <v>21</v>
      </c>
      <c r="AX185" s="10" t="s">
        <v>45</v>
      </c>
      <c r="AY185" s="162" t="s">
        <v>97</v>
      </c>
    </row>
    <row r="186" spans="1:65" s="2" customFormat="1" ht="24.2" customHeight="1" x14ac:dyDescent="0.2">
      <c r="A186" s="21"/>
      <c r="B186" s="22"/>
      <c r="C186" s="112" t="s">
        <v>218</v>
      </c>
      <c r="D186" s="112" t="s">
        <v>99</v>
      </c>
      <c r="E186" s="113" t="s">
        <v>219</v>
      </c>
      <c r="F186" s="114" t="s">
        <v>220</v>
      </c>
      <c r="G186" s="115" t="s">
        <v>154</v>
      </c>
      <c r="H186" s="116">
        <v>2.9159999999999999</v>
      </c>
      <c r="I186" s="117"/>
      <c r="J186" s="118">
        <f>ROUND(I186*H186,2)</f>
        <v>0</v>
      </c>
      <c r="K186" s="114" t="s">
        <v>103</v>
      </c>
      <c r="L186" s="24"/>
      <c r="M186" s="119" t="s">
        <v>9</v>
      </c>
      <c r="N186" s="120" t="s">
        <v>30</v>
      </c>
      <c r="O186" s="30"/>
      <c r="P186" s="121">
        <f>O186*H186</f>
        <v>0</v>
      </c>
      <c r="Q186" s="121">
        <v>0</v>
      </c>
      <c r="R186" s="121">
        <f>Q186*H186</f>
        <v>0</v>
      </c>
      <c r="S186" s="121">
        <v>5.5E-2</v>
      </c>
      <c r="T186" s="122">
        <f>S186*H186</f>
        <v>0.16037999999999999</v>
      </c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R186" s="123" t="s">
        <v>104</v>
      </c>
      <c r="AT186" s="123" t="s">
        <v>99</v>
      </c>
      <c r="AU186" s="123" t="s">
        <v>46</v>
      </c>
      <c r="AY186" s="12" t="s">
        <v>97</v>
      </c>
      <c r="BE186" s="124">
        <f>IF(N186="základní",J186,0)</f>
        <v>0</v>
      </c>
      <c r="BF186" s="124">
        <f>IF(N186="snížená",J186,0)</f>
        <v>0</v>
      </c>
      <c r="BG186" s="124">
        <f>IF(N186="zákl. přenesená",J186,0)</f>
        <v>0</v>
      </c>
      <c r="BH186" s="124">
        <f>IF(N186="sníž. přenesená",J186,0)</f>
        <v>0</v>
      </c>
      <c r="BI186" s="124">
        <f>IF(N186="nulová",J186,0)</f>
        <v>0</v>
      </c>
      <c r="BJ186" s="12" t="s">
        <v>45</v>
      </c>
      <c r="BK186" s="124">
        <f>ROUND(I186*H186,2)</f>
        <v>0</v>
      </c>
      <c r="BL186" s="12" t="s">
        <v>104</v>
      </c>
      <c r="BM186" s="123" t="s">
        <v>221</v>
      </c>
    </row>
    <row r="187" spans="1:65" s="2" customFormat="1" x14ac:dyDescent="0.2">
      <c r="A187" s="21"/>
      <c r="B187" s="22"/>
      <c r="C187" s="23"/>
      <c r="D187" s="125" t="s">
        <v>106</v>
      </c>
      <c r="E187" s="23"/>
      <c r="F187" s="126" t="s">
        <v>222</v>
      </c>
      <c r="G187" s="23"/>
      <c r="H187" s="23"/>
      <c r="I187" s="127"/>
      <c r="J187" s="23"/>
      <c r="K187" s="23"/>
      <c r="L187" s="24"/>
      <c r="M187" s="128"/>
      <c r="N187" s="129"/>
      <c r="O187" s="30"/>
      <c r="P187" s="30"/>
      <c r="Q187" s="30"/>
      <c r="R187" s="30"/>
      <c r="S187" s="30"/>
      <c r="T187" s="3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T187" s="12" t="s">
        <v>106</v>
      </c>
      <c r="AU187" s="12" t="s">
        <v>46</v>
      </c>
    </row>
    <row r="188" spans="1:65" s="8" customFormat="1" x14ac:dyDescent="0.2">
      <c r="B188" s="130"/>
      <c r="C188" s="131"/>
      <c r="D188" s="132" t="s">
        <v>108</v>
      </c>
      <c r="E188" s="133" t="s">
        <v>9</v>
      </c>
      <c r="F188" s="134" t="s">
        <v>216</v>
      </c>
      <c r="G188" s="131"/>
      <c r="H188" s="133" t="s">
        <v>9</v>
      </c>
      <c r="I188" s="135"/>
      <c r="J188" s="131"/>
      <c r="K188" s="131"/>
      <c r="L188" s="136"/>
      <c r="M188" s="137"/>
      <c r="N188" s="138"/>
      <c r="O188" s="138"/>
      <c r="P188" s="138"/>
      <c r="Q188" s="138"/>
      <c r="R188" s="138"/>
      <c r="S188" s="138"/>
      <c r="T188" s="139"/>
      <c r="AT188" s="140" t="s">
        <v>108</v>
      </c>
      <c r="AU188" s="140" t="s">
        <v>46</v>
      </c>
      <c r="AV188" s="8" t="s">
        <v>45</v>
      </c>
      <c r="AW188" s="8" t="s">
        <v>21</v>
      </c>
      <c r="AX188" s="8" t="s">
        <v>43</v>
      </c>
      <c r="AY188" s="140" t="s">
        <v>97</v>
      </c>
    </row>
    <row r="189" spans="1:65" s="9" customFormat="1" x14ac:dyDescent="0.2">
      <c r="B189" s="141"/>
      <c r="C189" s="142"/>
      <c r="D189" s="132" t="s">
        <v>108</v>
      </c>
      <c r="E189" s="143" t="s">
        <v>9</v>
      </c>
      <c r="F189" s="144" t="s">
        <v>223</v>
      </c>
      <c r="G189" s="142"/>
      <c r="H189" s="145">
        <v>2.25</v>
      </c>
      <c r="I189" s="146"/>
      <c r="J189" s="142"/>
      <c r="K189" s="142"/>
      <c r="L189" s="147"/>
      <c r="M189" s="148"/>
      <c r="N189" s="149"/>
      <c r="O189" s="149"/>
      <c r="P189" s="149"/>
      <c r="Q189" s="149"/>
      <c r="R189" s="149"/>
      <c r="S189" s="149"/>
      <c r="T189" s="150"/>
      <c r="AT189" s="151" t="s">
        <v>108</v>
      </c>
      <c r="AU189" s="151" t="s">
        <v>46</v>
      </c>
      <c r="AV189" s="9" t="s">
        <v>46</v>
      </c>
      <c r="AW189" s="9" t="s">
        <v>21</v>
      </c>
      <c r="AX189" s="9" t="s">
        <v>43</v>
      </c>
      <c r="AY189" s="151" t="s">
        <v>97</v>
      </c>
    </row>
    <row r="190" spans="1:65" s="8" customFormat="1" x14ac:dyDescent="0.2">
      <c r="B190" s="130"/>
      <c r="C190" s="131"/>
      <c r="D190" s="132" t="s">
        <v>108</v>
      </c>
      <c r="E190" s="133" t="s">
        <v>9</v>
      </c>
      <c r="F190" s="134" t="s">
        <v>217</v>
      </c>
      <c r="G190" s="131"/>
      <c r="H190" s="133" t="s">
        <v>9</v>
      </c>
      <c r="I190" s="135"/>
      <c r="J190" s="131"/>
      <c r="K190" s="131"/>
      <c r="L190" s="136"/>
      <c r="M190" s="137"/>
      <c r="N190" s="138"/>
      <c r="O190" s="138"/>
      <c r="P190" s="138"/>
      <c r="Q190" s="138"/>
      <c r="R190" s="138"/>
      <c r="S190" s="138"/>
      <c r="T190" s="139"/>
      <c r="AT190" s="140" t="s">
        <v>108</v>
      </c>
      <c r="AU190" s="140" t="s">
        <v>46</v>
      </c>
      <c r="AV190" s="8" t="s">
        <v>45</v>
      </c>
      <c r="AW190" s="8" t="s">
        <v>21</v>
      </c>
      <c r="AX190" s="8" t="s">
        <v>43</v>
      </c>
      <c r="AY190" s="140" t="s">
        <v>97</v>
      </c>
    </row>
    <row r="191" spans="1:65" s="9" customFormat="1" x14ac:dyDescent="0.2">
      <c r="B191" s="141"/>
      <c r="C191" s="142"/>
      <c r="D191" s="132" t="s">
        <v>108</v>
      </c>
      <c r="E191" s="143" t="s">
        <v>9</v>
      </c>
      <c r="F191" s="144" t="s">
        <v>224</v>
      </c>
      <c r="G191" s="142"/>
      <c r="H191" s="145">
        <v>0.66600000000000004</v>
      </c>
      <c r="I191" s="146"/>
      <c r="J191" s="142"/>
      <c r="K191" s="142"/>
      <c r="L191" s="147"/>
      <c r="M191" s="148"/>
      <c r="N191" s="149"/>
      <c r="O191" s="149"/>
      <c r="P191" s="149"/>
      <c r="Q191" s="149"/>
      <c r="R191" s="149"/>
      <c r="S191" s="149"/>
      <c r="T191" s="150"/>
      <c r="AT191" s="151" t="s">
        <v>108</v>
      </c>
      <c r="AU191" s="151" t="s">
        <v>46</v>
      </c>
      <c r="AV191" s="9" t="s">
        <v>46</v>
      </c>
      <c r="AW191" s="9" t="s">
        <v>21</v>
      </c>
      <c r="AX191" s="9" t="s">
        <v>43</v>
      </c>
      <c r="AY191" s="151" t="s">
        <v>97</v>
      </c>
    </row>
    <row r="192" spans="1:65" s="10" customFormat="1" x14ac:dyDescent="0.2">
      <c r="B192" s="152"/>
      <c r="C192" s="153"/>
      <c r="D192" s="132" t="s">
        <v>108</v>
      </c>
      <c r="E192" s="154" t="s">
        <v>9</v>
      </c>
      <c r="F192" s="155" t="s">
        <v>111</v>
      </c>
      <c r="G192" s="153"/>
      <c r="H192" s="156">
        <v>2.9159999999999999</v>
      </c>
      <c r="I192" s="157"/>
      <c r="J192" s="153"/>
      <c r="K192" s="153"/>
      <c r="L192" s="158"/>
      <c r="M192" s="159"/>
      <c r="N192" s="160"/>
      <c r="O192" s="160"/>
      <c r="P192" s="160"/>
      <c r="Q192" s="160"/>
      <c r="R192" s="160"/>
      <c r="S192" s="160"/>
      <c r="T192" s="161"/>
      <c r="AT192" s="162" t="s">
        <v>108</v>
      </c>
      <c r="AU192" s="162" t="s">
        <v>46</v>
      </c>
      <c r="AV192" s="10" t="s">
        <v>104</v>
      </c>
      <c r="AW192" s="10" t="s">
        <v>21</v>
      </c>
      <c r="AX192" s="10" t="s">
        <v>45</v>
      </c>
      <c r="AY192" s="162" t="s">
        <v>97</v>
      </c>
    </row>
    <row r="193" spans="1:65" s="2" customFormat="1" ht="24.2" customHeight="1" x14ac:dyDescent="0.2">
      <c r="A193" s="21"/>
      <c r="B193" s="22"/>
      <c r="C193" s="112" t="s">
        <v>225</v>
      </c>
      <c r="D193" s="112" t="s">
        <v>99</v>
      </c>
      <c r="E193" s="113" t="s">
        <v>226</v>
      </c>
      <c r="F193" s="114" t="s">
        <v>227</v>
      </c>
      <c r="G193" s="115" t="s">
        <v>154</v>
      </c>
      <c r="H193" s="116">
        <v>1.5760000000000001</v>
      </c>
      <c r="I193" s="117"/>
      <c r="J193" s="118">
        <f>ROUND(I193*H193,2)</f>
        <v>0</v>
      </c>
      <c r="K193" s="114" t="s">
        <v>103</v>
      </c>
      <c r="L193" s="24"/>
      <c r="M193" s="119" t="s">
        <v>9</v>
      </c>
      <c r="N193" s="120" t="s">
        <v>30</v>
      </c>
      <c r="O193" s="30"/>
      <c r="P193" s="121">
        <f>O193*H193</f>
        <v>0</v>
      </c>
      <c r="Q193" s="121">
        <v>0</v>
      </c>
      <c r="R193" s="121">
        <f>Q193*H193</f>
        <v>0</v>
      </c>
      <c r="S193" s="121">
        <v>7.5999999999999998E-2</v>
      </c>
      <c r="T193" s="122">
        <f>S193*H193</f>
        <v>0.11977600000000001</v>
      </c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R193" s="123" t="s">
        <v>104</v>
      </c>
      <c r="AT193" s="123" t="s">
        <v>99</v>
      </c>
      <c r="AU193" s="123" t="s">
        <v>46</v>
      </c>
      <c r="AY193" s="12" t="s">
        <v>97</v>
      </c>
      <c r="BE193" s="124">
        <f>IF(N193="základní",J193,0)</f>
        <v>0</v>
      </c>
      <c r="BF193" s="124">
        <f>IF(N193="snížená",J193,0)</f>
        <v>0</v>
      </c>
      <c r="BG193" s="124">
        <f>IF(N193="zákl. přenesená",J193,0)</f>
        <v>0</v>
      </c>
      <c r="BH193" s="124">
        <f>IF(N193="sníž. přenesená",J193,0)</f>
        <v>0</v>
      </c>
      <c r="BI193" s="124">
        <f>IF(N193="nulová",J193,0)</f>
        <v>0</v>
      </c>
      <c r="BJ193" s="12" t="s">
        <v>45</v>
      </c>
      <c r="BK193" s="124">
        <f>ROUND(I193*H193,2)</f>
        <v>0</v>
      </c>
      <c r="BL193" s="12" t="s">
        <v>104</v>
      </c>
      <c r="BM193" s="123" t="s">
        <v>228</v>
      </c>
    </row>
    <row r="194" spans="1:65" s="2" customFormat="1" x14ac:dyDescent="0.2">
      <c r="A194" s="21"/>
      <c r="B194" s="22"/>
      <c r="C194" s="23"/>
      <c r="D194" s="125" t="s">
        <v>106</v>
      </c>
      <c r="E194" s="23"/>
      <c r="F194" s="126" t="s">
        <v>229</v>
      </c>
      <c r="G194" s="23"/>
      <c r="H194" s="23"/>
      <c r="I194" s="127"/>
      <c r="J194" s="23"/>
      <c r="K194" s="23"/>
      <c r="L194" s="24"/>
      <c r="M194" s="128"/>
      <c r="N194" s="129"/>
      <c r="O194" s="30"/>
      <c r="P194" s="30"/>
      <c r="Q194" s="30"/>
      <c r="R194" s="30"/>
      <c r="S194" s="30"/>
      <c r="T194" s="3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T194" s="12" t="s">
        <v>106</v>
      </c>
      <c r="AU194" s="12" t="s">
        <v>46</v>
      </c>
    </row>
    <row r="195" spans="1:65" s="8" customFormat="1" x14ac:dyDescent="0.2">
      <c r="B195" s="130"/>
      <c r="C195" s="131"/>
      <c r="D195" s="132" t="s">
        <v>108</v>
      </c>
      <c r="E195" s="133" t="s">
        <v>9</v>
      </c>
      <c r="F195" s="134" t="s">
        <v>127</v>
      </c>
      <c r="G195" s="131"/>
      <c r="H195" s="133" t="s">
        <v>9</v>
      </c>
      <c r="I195" s="135"/>
      <c r="J195" s="131"/>
      <c r="K195" s="131"/>
      <c r="L195" s="136"/>
      <c r="M195" s="137"/>
      <c r="N195" s="138"/>
      <c r="O195" s="138"/>
      <c r="P195" s="138"/>
      <c r="Q195" s="138"/>
      <c r="R195" s="138"/>
      <c r="S195" s="138"/>
      <c r="T195" s="139"/>
      <c r="AT195" s="140" t="s">
        <v>108</v>
      </c>
      <c r="AU195" s="140" t="s">
        <v>46</v>
      </c>
      <c r="AV195" s="8" t="s">
        <v>45</v>
      </c>
      <c r="AW195" s="8" t="s">
        <v>21</v>
      </c>
      <c r="AX195" s="8" t="s">
        <v>43</v>
      </c>
      <c r="AY195" s="140" t="s">
        <v>97</v>
      </c>
    </row>
    <row r="196" spans="1:65" s="9" customFormat="1" x14ac:dyDescent="0.2">
      <c r="B196" s="141"/>
      <c r="C196" s="142"/>
      <c r="D196" s="132" t="s">
        <v>108</v>
      </c>
      <c r="E196" s="143" t="s">
        <v>9</v>
      </c>
      <c r="F196" s="144" t="s">
        <v>168</v>
      </c>
      <c r="G196" s="142"/>
      <c r="H196" s="145">
        <v>1.5760000000000001</v>
      </c>
      <c r="I196" s="146"/>
      <c r="J196" s="142"/>
      <c r="K196" s="142"/>
      <c r="L196" s="147"/>
      <c r="M196" s="148"/>
      <c r="N196" s="149"/>
      <c r="O196" s="149"/>
      <c r="P196" s="149"/>
      <c r="Q196" s="149"/>
      <c r="R196" s="149"/>
      <c r="S196" s="149"/>
      <c r="T196" s="150"/>
      <c r="AT196" s="151" t="s">
        <v>108</v>
      </c>
      <c r="AU196" s="151" t="s">
        <v>46</v>
      </c>
      <c r="AV196" s="9" t="s">
        <v>46</v>
      </c>
      <c r="AW196" s="9" t="s">
        <v>21</v>
      </c>
      <c r="AX196" s="9" t="s">
        <v>43</v>
      </c>
      <c r="AY196" s="151" t="s">
        <v>97</v>
      </c>
    </row>
    <row r="197" spans="1:65" s="10" customFormat="1" x14ac:dyDescent="0.2">
      <c r="B197" s="152"/>
      <c r="C197" s="153"/>
      <c r="D197" s="132" t="s">
        <v>108</v>
      </c>
      <c r="E197" s="154" t="s">
        <v>9</v>
      </c>
      <c r="F197" s="155" t="s">
        <v>111</v>
      </c>
      <c r="G197" s="153"/>
      <c r="H197" s="156">
        <v>1.5760000000000001</v>
      </c>
      <c r="I197" s="157"/>
      <c r="J197" s="153"/>
      <c r="K197" s="153"/>
      <c r="L197" s="158"/>
      <c r="M197" s="159"/>
      <c r="N197" s="160"/>
      <c r="O197" s="160"/>
      <c r="P197" s="160"/>
      <c r="Q197" s="160"/>
      <c r="R197" s="160"/>
      <c r="S197" s="160"/>
      <c r="T197" s="161"/>
      <c r="AT197" s="162" t="s">
        <v>108</v>
      </c>
      <c r="AU197" s="162" t="s">
        <v>46</v>
      </c>
      <c r="AV197" s="10" t="s">
        <v>104</v>
      </c>
      <c r="AW197" s="10" t="s">
        <v>21</v>
      </c>
      <c r="AX197" s="10" t="s">
        <v>45</v>
      </c>
      <c r="AY197" s="162" t="s">
        <v>97</v>
      </c>
    </row>
    <row r="198" spans="1:65" s="2" customFormat="1" ht="21.75" customHeight="1" x14ac:dyDescent="0.2">
      <c r="A198" s="21"/>
      <c r="B198" s="22"/>
      <c r="C198" s="112" t="s">
        <v>1</v>
      </c>
      <c r="D198" s="112" t="s">
        <v>99</v>
      </c>
      <c r="E198" s="113" t="s">
        <v>230</v>
      </c>
      <c r="F198" s="114" t="s">
        <v>231</v>
      </c>
      <c r="G198" s="115" t="s">
        <v>154</v>
      </c>
      <c r="H198" s="116">
        <v>0.88</v>
      </c>
      <c r="I198" s="117"/>
      <c r="J198" s="118">
        <f>ROUND(I198*H198,2)</f>
        <v>0</v>
      </c>
      <c r="K198" s="114" t="s">
        <v>103</v>
      </c>
      <c r="L198" s="24"/>
      <c r="M198" s="119" t="s">
        <v>9</v>
      </c>
      <c r="N198" s="120" t="s">
        <v>30</v>
      </c>
      <c r="O198" s="30"/>
      <c r="P198" s="121">
        <f>O198*H198</f>
        <v>0</v>
      </c>
      <c r="Q198" s="121">
        <v>0</v>
      </c>
      <c r="R198" s="121">
        <f>Q198*H198</f>
        <v>0</v>
      </c>
      <c r="S198" s="121">
        <v>7.2999999999999995E-2</v>
      </c>
      <c r="T198" s="122">
        <f>S198*H198</f>
        <v>6.4239999999999992E-2</v>
      </c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R198" s="123" t="s">
        <v>104</v>
      </c>
      <c r="AT198" s="123" t="s">
        <v>99</v>
      </c>
      <c r="AU198" s="123" t="s">
        <v>46</v>
      </c>
      <c r="AY198" s="12" t="s">
        <v>97</v>
      </c>
      <c r="BE198" s="124">
        <f>IF(N198="základní",J198,0)</f>
        <v>0</v>
      </c>
      <c r="BF198" s="124">
        <f>IF(N198="snížená",J198,0)</f>
        <v>0</v>
      </c>
      <c r="BG198" s="124">
        <f>IF(N198="zákl. přenesená",J198,0)</f>
        <v>0</v>
      </c>
      <c r="BH198" s="124">
        <f>IF(N198="sníž. přenesená",J198,0)</f>
        <v>0</v>
      </c>
      <c r="BI198" s="124">
        <f>IF(N198="nulová",J198,0)</f>
        <v>0</v>
      </c>
      <c r="BJ198" s="12" t="s">
        <v>45</v>
      </c>
      <c r="BK198" s="124">
        <f>ROUND(I198*H198,2)</f>
        <v>0</v>
      </c>
      <c r="BL198" s="12" t="s">
        <v>104</v>
      </c>
      <c r="BM198" s="123" t="s">
        <v>232</v>
      </c>
    </row>
    <row r="199" spans="1:65" s="2" customFormat="1" x14ac:dyDescent="0.2">
      <c r="A199" s="21"/>
      <c r="B199" s="22"/>
      <c r="C199" s="23"/>
      <c r="D199" s="125" t="s">
        <v>106</v>
      </c>
      <c r="E199" s="23"/>
      <c r="F199" s="126" t="s">
        <v>233</v>
      </c>
      <c r="G199" s="23"/>
      <c r="H199" s="23"/>
      <c r="I199" s="127"/>
      <c r="J199" s="23"/>
      <c r="K199" s="23"/>
      <c r="L199" s="24"/>
      <c r="M199" s="128"/>
      <c r="N199" s="129"/>
      <c r="O199" s="30"/>
      <c r="P199" s="30"/>
      <c r="Q199" s="30"/>
      <c r="R199" s="30"/>
      <c r="S199" s="30"/>
      <c r="T199" s="3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T199" s="12" t="s">
        <v>106</v>
      </c>
      <c r="AU199" s="12" t="s">
        <v>46</v>
      </c>
    </row>
    <row r="200" spans="1:65" s="8" customFormat="1" x14ac:dyDescent="0.2">
      <c r="B200" s="130"/>
      <c r="C200" s="131"/>
      <c r="D200" s="132" t="s">
        <v>108</v>
      </c>
      <c r="E200" s="133" t="s">
        <v>9</v>
      </c>
      <c r="F200" s="134" t="s">
        <v>127</v>
      </c>
      <c r="G200" s="131"/>
      <c r="H200" s="133" t="s">
        <v>9</v>
      </c>
      <c r="I200" s="135"/>
      <c r="J200" s="131"/>
      <c r="K200" s="131"/>
      <c r="L200" s="136"/>
      <c r="M200" s="137"/>
      <c r="N200" s="138"/>
      <c r="O200" s="138"/>
      <c r="P200" s="138"/>
      <c r="Q200" s="138"/>
      <c r="R200" s="138"/>
      <c r="S200" s="138"/>
      <c r="T200" s="139"/>
      <c r="AT200" s="140" t="s">
        <v>108</v>
      </c>
      <c r="AU200" s="140" t="s">
        <v>46</v>
      </c>
      <c r="AV200" s="8" t="s">
        <v>45</v>
      </c>
      <c r="AW200" s="8" t="s">
        <v>21</v>
      </c>
      <c r="AX200" s="8" t="s">
        <v>43</v>
      </c>
      <c r="AY200" s="140" t="s">
        <v>97</v>
      </c>
    </row>
    <row r="201" spans="1:65" s="9" customFormat="1" x14ac:dyDescent="0.2">
      <c r="B201" s="141"/>
      <c r="C201" s="142"/>
      <c r="D201" s="132" t="s">
        <v>108</v>
      </c>
      <c r="E201" s="143" t="s">
        <v>9</v>
      </c>
      <c r="F201" s="144" t="s">
        <v>234</v>
      </c>
      <c r="G201" s="142"/>
      <c r="H201" s="145">
        <v>0.88</v>
      </c>
      <c r="I201" s="146"/>
      <c r="J201" s="142"/>
      <c r="K201" s="142"/>
      <c r="L201" s="147"/>
      <c r="M201" s="148"/>
      <c r="N201" s="149"/>
      <c r="O201" s="149"/>
      <c r="P201" s="149"/>
      <c r="Q201" s="149"/>
      <c r="R201" s="149"/>
      <c r="S201" s="149"/>
      <c r="T201" s="150"/>
      <c r="AT201" s="151" t="s">
        <v>108</v>
      </c>
      <c r="AU201" s="151" t="s">
        <v>46</v>
      </c>
      <c r="AV201" s="9" t="s">
        <v>46</v>
      </c>
      <c r="AW201" s="9" t="s">
        <v>21</v>
      </c>
      <c r="AX201" s="9" t="s">
        <v>43</v>
      </c>
      <c r="AY201" s="151" t="s">
        <v>97</v>
      </c>
    </row>
    <row r="202" spans="1:65" s="10" customFormat="1" x14ac:dyDescent="0.2">
      <c r="B202" s="152"/>
      <c r="C202" s="153"/>
      <c r="D202" s="132" t="s">
        <v>108</v>
      </c>
      <c r="E202" s="154" t="s">
        <v>9</v>
      </c>
      <c r="F202" s="155" t="s">
        <v>111</v>
      </c>
      <c r="G202" s="153"/>
      <c r="H202" s="156">
        <v>0.88</v>
      </c>
      <c r="I202" s="157"/>
      <c r="J202" s="153"/>
      <c r="K202" s="153"/>
      <c r="L202" s="158"/>
      <c r="M202" s="159"/>
      <c r="N202" s="160"/>
      <c r="O202" s="160"/>
      <c r="P202" s="160"/>
      <c r="Q202" s="160"/>
      <c r="R202" s="160"/>
      <c r="S202" s="160"/>
      <c r="T202" s="161"/>
      <c r="AT202" s="162" t="s">
        <v>108</v>
      </c>
      <c r="AU202" s="162" t="s">
        <v>46</v>
      </c>
      <c r="AV202" s="10" t="s">
        <v>104</v>
      </c>
      <c r="AW202" s="10" t="s">
        <v>21</v>
      </c>
      <c r="AX202" s="10" t="s">
        <v>45</v>
      </c>
      <c r="AY202" s="162" t="s">
        <v>97</v>
      </c>
    </row>
    <row r="203" spans="1:65" s="2" customFormat="1" ht="24.2" customHeight="1" x14ac:dyDescent="0.2">
      <c r="A203" s="21"/>
      <c r="B203" s="22"/>
      <c r="C203" s="112" t="s">
        <v>235</v>
      </c>
      <c r="D203" s="112" t="s">
        <v>99</v>
      </c>
      <c r="E203" s="113" t="s">
        <v>236</v>
      </c>
      <c r="F203" s="114" t="s">
        <v>237</v>
      </c>
      <c r="G203" s="115" t="s">
        <v>146</v>
      </c>
      <c r="H203" s="116">
        <v>1</v>
      </c>
      <c r="I203" s="117"/>
      <c r="J203" s="118">
        <f>ROUND(I203*H203,2)</f>
        <v>0</v>
      </c>
      <c r="K203" s="114" t="s">
        <v>103</v>
      </c>
      <c r="L203" s="24"/>
      <c r="M203" s="119" t="s">
        <v>9</v>
      </c>
      <c r="N203" s="120" t="s">
        <v>30</v>
      </c>
      <c r="O203" s="30"/>
      <c r="P203" s="121">
        <f>O203*H203</f>
        <v>0</v>
      </c>
      <c r="Q203" s="121">
        <v>0</v>
      </c>
      <c r="R203" s="121">
        <f>Q203*H203</f>
        <v>0</v>
      </c>
      <c r="S203" s="121">
        <v>0.20699999999999999</v>
      </c>
      <c r="T203" s="122">
        <f>S203*H203</f>
        <v>0.20699999999999999</v>
      </c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R203" s="123" t="s">
        <v>104</v>
      </c>
      <c r="AT203" s="123" t="s">
        <v>99</v>
      </c>
      <c r="AU203" s="123" t="s">
        <v>46</v>
      </c>
      <c r="AY203" s="12" t="s">
        <v>97</v>
      </c>
      <c r="BE203" s="124">
        <f>IF(N203="základní",J203,0)</f>
        <v>0</v>
      </c>
      <c r="BF203" s="124">
        <f>IF(N203="snížená",J203,0)</f>
        <v>0</v>
      </c>
      <c r="BG203" s="124">
        <f>IF(N203="zákl. přenesená",J203,0)</f>
        <v>0</v>
      </c>
      <c r="BH203" s="124">
        <f>IF(N203="sníž. přenesená",J203,0)</f>
        <v>0</v>
      </c>
      <c r="BI203" s="124">
        <f>IF(N203="nulová",J203,0)</f>
        <v>0</v>
      </c>
      <c r="BJ203" s="12" t="s">
        <v>45</v>
      </c>
      <c r="BK203" s="124">
        <f>ROUND(I203*H203,2)</f>
        <v>0</v>
      </c>
      <c r="BL203" s="12" t="s">
        <v>104</v>
      </c>
      <c r="BM203" s="123" t="s">
        <v>238</v>
      </c>
    </row>
    <row r="204" spans="1:65" s="2" customFormat="1" x14ac:dyDescent="0.2">
      <c r="A204" s="21"/>
      <c r="B204" s="22"/>
      <c r="C204" s="23"/>
      <c r="D204" s="125" t="s">
        <v>106</v>
      </c>
      <c r="E204" s="23"/>
      <c r="F204" s="126" t="s">
        <v>239</v>
      </c>
      <c r="G204" s="23"/>
      <c r="H204" s="23"/>
      <c r="I204" s="127"/>
      <c r="J204" s="23"/>
      <c r="K204" s="23"/>
      <c r="L204" s="24"/>
      <c r="M204" s="128"/>
      <c r="N204" s="129"/>
      <c r="O204" s="30"/>
      <c r="P204" s="30"/>
      <c r="Q204" s="30"/>
      <c r="R204" s="30"/>
      <c r="S204" s="30"/>
      <c r="T204" s="3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T204" s="12" t="s">
        <v>106</v>
      </c>
      <c r="AU204" s="12" t="s">
        <v>46</v>
      </c>
    </row>
    <row r="205" spans="1:65" s="8" customFormat="1" x14ac:dyDescent="0.2">
      <c r="B205" s="130"/>
      <c r="C205" s="131"/>
      <c r="D205" s="132" t="s">
        <v>108</v>
      </c>
      <c r="E205" s="133" t="s">
        <v>9</v>
      </c>
      <c r="F205" s="134" t="s">
        <v>217</v>
      </c>
      <c r="G205" s="131"/>
      <c r="H205" s="133" t="s">
        <v>9</v>
      </c>
      <c r="I205" s="135"/>
      <c r="J205" s="131"/>
      <c r="K205" s="131"/>
      <c r="L205" s="136"/>
      <c r="M205" s="137"/>
      <c r="N205" s="138"/>
      <c r="O205" s="138"/>
      <c r="P205" s="138"/>
      <c r="Q205" s="138"/>
      <c r="R205" s="138"/>
      <c r="S205" s="138"/>
      <c r="T205" s="139"/>
      <c r="AT205" s="140" t="s">
        <v>108</v>
      </c>
      <c r="AU205" s="140" t="s">
        <v>46</v>
      </c>
      <c r="AV205" s="8" t="s">
        <v>45</v>
      </c>
      <c r="AW205" s="8" t="s">
        <v>21</v>
      </c>
      <c r="AX205" s="8" t="s">
        <v>43</v>
      </c>
      <c r="AY205" s="140" t="s">
        <v>97</v>
      </c>
    </row>
    <row r="206" spans="1:65" s="9" customFormat="1" x14ac:dyDescent="0.2">
      <c r="B206" s="141"/>
      <c r="C206" s="142"/>
      <c r="D206" s="132" t="s">
        <v>108</v>
      </c>
      <c r="E206" s="143" t="s">
        <v>9</v>
      </c>
      <c r="F206" s="144" t="s">
        <v>45</v>
      </c>
      <c r="G206" s="142"/>
      <c r="H206" s="145">
        <v>1</v>
      </c>
      <c r="I206" s="146"/>
      <c r="J206" s="142"/>
      <c r="K206" s="142"/>
      <c r="L206" s="147"/>
      <c r="M206" s="148"/>
      <c r="N206" s="149"/>
      <c r="O206" s="149"/>
      <c r="P206" s="149"/>
      <c r="Q206" s="149"/>
      <c r="R206" s="149"/>
      <c r="S206" s="149"/>
      <c r="T206" s="150"/>
      <c r="AT206" s="151" t="s">
        <v>108</v>
      </c>
      <c r="AU206" s="151" t="s">
        <v>46</v>
      </c>
      <c r="AV206" s="9" t="s">
        <v>46</v>
      </c>
      <c r="AW206" s="9" t="s">
        <v>21</v>
      </c>
      <c r="AX206" s="9" t="s">
        <v>43</v>
      </c>
      <c r="AY206" s="151" t="s">
        <v>97</v>
      </c>
    </row>
    <row r="207" spans="1:65" s="10" customFormat="1" x14ac:dyDescent="0.2">
      <c r="B207" s="152"/>
      <c r="C207" s="153"/>
      <c r="D207" s="132" t="s">
        <v>108</v>
      </c>
      <c r="E207" s="154" t="s">
        <v>9</v>
      </c>
      <c r="F207" s="155" t="s">
        <v>111</v>
      </c>
      <c r="G207" s="153"/>
      <c r="H207" s="156">
        <v>1</v>
      </c>
      <c r="I207" s="157"/>
      <c r="J207" s="153"/>
      <c r="K207" s="153"/>
      <c r="L207" s="158"/>
      <c r="M207" s="159"/>
      <c r="N207" s="160"/>
      <c r="O207" s="160"/>
      <c r="P207" s="160"/>
      <c r="Q207" s="160"/>
      <c r="R207" s="160"/>
      <c r="S207" s="160"/>
      <c r="T207" s="161"/>
      <c r="AT207" s="162" t="s">
        <v>108</v>
      </c>
      <c r="AU207" s="162" t="s">
        <v>46</v>
      </c>
      <c r="AV207" s="10" t="s">
        <v>104</v>
      </c>
      <c r="AW207" s="10" t="s">
        <v>21</v>
      </c>
      <c r="AX207" s="10" t="s">
        <v>45</v>
      </c>
      <c r="AY207" s="162" t="s">
        <v>97</v>
      </c>
    </row>
    <row r="208" spans="1:65" s="2" customFormat="1" ht="24.2" customHeight="1" x14ac:dyDescent="0.2">
      <c r="A208" s="21"/>
      <c r="B208" s="22"/>
      <c r="C208" s="112" t="s">
        <v>240</v>
      </c>
      <c r="D208" s="112" t="s">
        <v>99</v>
      </c>
      <c r="E208" s="113" t="s">
        <v>241</v>
      </c>
      <c r="F208" s="114" t="s">
        <v>242</v>
      </c>
      <c r="G208" s="115" t="s">
        <v>102</v>
      </c>
      <c r="H208" s="116">
        <v>0.29699999999999999</v>
      </c>
      <c r="I208" s="117"/>
      <c r="J208" s="118">
        <f>ROUND(I208*H208,2)</f>
        <v>0</v>
      </c>
      <c r="K208" s="114" t="s">
        <v>103</v>
      </c>
      <c r="L208" s="24"/>
      <c r="M208" s="119" t="s">
        <v>9</v>
      </c>
      <c r="N208" s="120" t="s">
        <v>30</v>
      </c>
      <c r="O208" s="30"/>
      <c r="P208" s="121">
        <f>O208*H208</f>
        <v>0</v>
      </c>
      <c r="Q208" s="121">
        <v>0</v>
      </c>
      <c r="R208" s="121">
        <f>Q208*H208</f>
        <v>0</v>
      </c>
      <c r="S208" s="121">
        <v>1.8</v>
      </c>
      <c r="T208" s="122">
        <f>S208*H208</f>
        <v>0.53459999999999996</v>
      </c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R208" s="123" t="s">
        <v>104</v>
      </c>
      <c r="AT208" s="123" t="s">
        <v>99</v>
      </c>
      <c r="AU208" s="123" t="s">
        <v>46</v>
      </c>
      <c r="AY208" s="12" t="s">
        <v>97</v>
      </c>
      <c r="BE208" s="124">
        <f>IF(N208="základní",J208,0)</f>
        <v>0</v>
      </c>
      <c r="BF208" s="124">
        <f>IF(N208="snížená",J208,0)</f>
        <v>0</v>
      </c>
      <c r="BG208" s="124">
        <f>IF(N208="zákl. přenesená",J208,0)</f>
        <v>0</v>
      </c>
      <c r="BH208" s="124">
        <f>IF(N208="sníž. přenesená",J208,0)</f>
        <v>0</v>
      </c>
      <c r="BI208" s="124">
        <f>IF(N208="nulová",J208,0)</f>
        <v>0</v>
      </c>
      <c r="BJ208" s="12" t="s">
        <v>45</v>
      </c>
      <c r="BK208" s="124">
        <f>ROUND(I208*H208,2)</f>
        <v>0</v>
      </c>
      <c r="BL208" s="12" t="s">
        <v>104</v>
      </c>
      <c r="BM208" s="123" t="s">
        <v>243</v>
      </c>
    </row>
    <row r="209" spans="1:65" s="2" customFormat="1" x14ac:dyDescent="0.2">
      <c r="A209" s="21"/>
      <c r="B209" s="22"/>
      <c r="C209" s="23"/>
      <c r="D209" s="125" t="s">
        <v>106</v>
      </c>
      <c r="E209" s="23"/>
      <c r="F209" s="126" t="s">
        <v>244</v>
      </c>
      <c r="G209" s="23"/>
      <c r="H209" s="23"/>
      <c r="I209" s="127"/>
      <c r="J209" s="23"/>
      <c r="K209" s="23"/>
      <c r="L209" s="24"/>
      <c r="M209" s="128"/>
      <c r="N209" s="129"/>
      <c r="O209" s="30"/>
      <c r="P209" s="30"/>
      <c r="Q209" s="30"/>
      <c r="R209" s="30"/>
      <c r="S209" s="30"/>
      <c r="T209" s="3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T209" s="12" t="s">
        <v>106</v>
      </c>
      <c r="AU209" s="12" t="s">
        <v>46</v>
      </c>
    </row>
    <row r="210" spans="1:65" s="8" customFormat="1" x14ac:dyDescent="0.2">
      <c r="B210" s="130"/>
      <c r="C210" s="131"/>
      <c r="D210" s="132" t="s">
        <v>108</v>
      </c>
      <c r="E210" s="133" t="s">
        <v>9</v>
      </c>
      <c r="F210" s="134" t="s">
        <v>216</v>
      </c>
      <c r="G210" s="131"/>
      <c r="H210" s="133" t="s">
        <v>9</v>
      </c>
      <c r="I210" s="135"/>
      <c r="J210" s="131"/>
      <c r="K210" s="131"/>
      <c r="L210" s="136"/>
      <c r="M210" s="137"/>
      <c r="N210" s="138"/>
      <c r="O210" s="138"/>
      <c r="P210" s="138"/>
      <c r="Q210" s="138"/>
      <c r="R210" s="138"/>
      <c r="S210" s="138"/>
      <c r="T210" s="139"/>
      <c r="AT210" s="140" t="s">
        <v>108</v>
      </c>
      <c r="AU210" s="140" t="s">
        <v>46</v>
      </c>
      <c r="AV210" s="8" t="s">
        <v>45</v>
      </c>
      <c r="AW210" s="8" t="s">
        <v>21</v>
      </c>
      <c r="AX210" s="8" t="s">
        <v>43</v>
      </c>
      <c r="AY210" s="140" t="s">
        <v>97</v>
      </c>
    </row>
    <row r="211" spans="1:65" s="9" customFormat="1" x14ac:dyDescent="0.2">
      <c r="B211" s="141"/>
      <c r="C211" s="142"/>
      <c r="D211" s="132" t="s">
        <v>108</v>
      </c>
      <c r="E211" s="143" t="s">
        <v>9</v>
      </c>
      <c r="F211" s="144" t="s">
        <v>245</v>
      </c>
      <c r="G211" s="142"/>
      <c r="H211" s="145">
        <v>0.29699999999999999</v>
      </c>
      <c r="I211" s="146"/>
      <c r="J211" s="142"/>
      <c r="K211" s="142"/>
      <c r="L211" s="147"/>
      <c r="M211" s="148"/>
      <c r="N211" s="149"/>
      <c r="O211" s="149"/>
      <c r="P211" s="149"/>
      <c r="Q211" s="149"/>
      <c r="R211" s="149"/>
      <c r="S211" s="149"/>
      <c r="T211" s="150"/>
      <c r="AT211" s="151" t="s">
        <v>108</v>
      </c>
      <c r="AU211" s="151" t="s">
        <v>46</v>
      </c>
      <c r="AV211" s="9" t="s">
        <v>46</v>
      </c>
      <c r="AW211" s="9" t="s">
        <v>21</v>
      </c>
      <c r="AX211" s="9" t="s">
        <v>43</v>
      </c>
      <c r="AY211" s="151" t="s">
        <v>97</v>
      </c>
    </row>
    <row r="212" spans="1:65" s="10" customFormat="1" x14ac:dyDescent="0.2">
      <c r="B212" s="152"/>
      <c r="C212" s="153"/>
      <c r="D212" s="132" t="s">
        <v>108</v>
      </c>
      <c r="E212" s="154" t="s">
        <v>9</v>
      </c>
      <c r="F212" s="155" t="s">
        <v>111</v>
      </c>
      <c r="G212" s="153"/>
      <c r="H212" s="156">
        <v>0.29699999999999999</v>
      </c>
      <c r="I212" s="157"/>
      <c r="J212" s="153"/>
      <c r="K212" s="153"/>
      <c r="L212" s="158"/>
      <c r="M212" s="159"/>
      <c r="N212" s="160"/>
      <c r="O212" s="160"/>
      <c r="P212" s="160"/>
      <c r="Q212" s="160"/>
      <c r="R212" s="160"/>
      <c r="S212" s="160"/>
      <c r="T212" s="161"/>
      <c r="AT212" s="162" t="s">
        <v>108</v>
      </c>
      <c r="AU212" s="162" t="s">
        <v>46</v>
      </c>
      <c r="AV212" s="10" t="s">
        <v>104</v>
      </c>
      <c r="AW212" s="10" t="s">
        <v>21</v>
      </c>
      <c r="AX212" s="10" t="s">
        <v>45</v>
      </c>
      <c r="AY212" s="162" t="s">
        <v>97</v>
      </c>
    </row>
    <row r="213" spans="1:65" s="2" customFormat="1" ht="24.2" customHeight="1" x14ac:dyDescent="0.2">
      <c r="A213" s="21"/>
      <c r="B213" s="22"/>
      <c r="C213" s="112" t="s">
        <v>210</v>
      </c>
      <c r="D213" s="112" t="s">
        <v>99</v>
      </c>
      <c r="E213" s="113" t="s">
        <v>246</v>
      </c>
      <c r="F213" s="114" t="s">
        <v>247</v>
      </c>
      <c r="G213" s="115" t="s">
        <v>131</v>
      </c>
      <c r="H213" s="116">
        <v>0.8</v>
      </c>
      <c r="I213" s="117"/>
      <c r="J213" s="118">
        <f>ROUND(I213*H213,2)</f>
        <v>0</v>
      </c>
      <c r="K213" s="114" t="s">
        <v>103</v>
      </c>
      <c r="L213" s="24"/>
      <c r="M213" s="119" t="s">
        <v>9</v>
      </c>
      <c r="N213" s="120" t="s">
        <v>30</v>
      </c>
      <c r="O213" s="30"/>
      <c r="P213" s="121">
        <f>O213*H213</f>
        <v>0</v>
      </c>
      <c r="Q213" s="121">
        <v>1.23E-3</v>
      </c>
      <c r="R213" s="121">
        <f>Q213*H213</f>
        <v>9.8400000000000007E-4</v>
      </c>
      <c r="S213" s="121">
        <v>1.7000000000000001E-2</v>
      </c>
      <c r="T213" s="122">
        <f>S213*H213</f>
        <v>1.3600000000000001E-2</v>
      </c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R213" s="123" t="s">
        <v>104</v>
      </c>
      <c r="AT213" s="123" t="s">
        <v>99</v>
      </c>
      <c r="AU213" s="123" t="s">
        <v>46</v>
      </c>
      <c r="AY213" s="12" t="s">
        <v>97</v>
      </c>
      <c r="BE213" s="124">
        <f>IF(N213="základní",J213,0)</f>
        <v>0</v>
      </c>
      <c r="BF213" s="124">
        <f>IF(N213="snížená",J213,0)</f>
        <v>0</v>
      </c>
      <c r="BG213" s="124">
        <f>IF(N213="zákl. přenesená",J213,0)</f>
        <v>0</v>
      </c>
      <c r="BH213" s="124">
        <f>IF(N213="sníž. přenesená",J213,0)</f>
        <v>0</v>
      </c>
      <c r="BI213" s="124">
        <f>IF(N213="nulová",J213,0)</f>
        <v>0</v>
      </c>
      <c r="BJ213" s="12" t="s">
        <v>45</v>
      </c>
      <c r="BK213" s="124">
        <f>ROUND(I213*H213,2)</f>
        <v>0</v>
      </c>
      <c r="BL213" s="12" t="s">
        <v>104</v>
      </c>
      <c r="BM213" s="123" t="s">
        <v>248</v>
      </c>
    </row>
    <row r="214" spans="1:65" s="2" customFormat="1" x14ac:dyDescent="0.2">
      <c r="A214" s="21"/>
      <c r="B214" s="22"/>
      <c r="C214" s="23"/>
      <c r="D214" s="125" t="s">
        <v>106</v>
      </c>
      <c r="E214" s="23"/>
      <c r="F214" s="126" t="s">
        <v>249</v>
      </c>
      <c r="G214" s="23"/>
      <c r="H214" s="23"/>
      <c r="I214" s="127"/>
      <c r="J214" s="23"/>
      <c r="K214" s="23"/>
      <c r="L214" s="24"/>
      <c r="M214" s="128"/>
      <c r="N214" s="129"/>
      <c r="O214" s="30"/>
      <c r="P214" s="30"/>
      <c r="Q214" s="30"/>
      <c r="R214" s="30"/>
      <c r="S214" s="30"/>
      <c r="T214" s="3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T214" s="12" t="s">
        <v>106</v>
      </c>
      <c r="AU214" s="12" t="s">
        <v>46</v>
      </c>
    </row>
    <row r="215" spans="1:65" s="8" customFormat="1" x14ac:dyDescent="0.2">
      <c r="B215" s="130"/>
      <c r="C215" s="131"/>
      <c r="D215" s="132" t="s">
        <v>108</v>
      </c>
      <c r="E215" s="133" t="s">
        <v>9</v>
      </c>
      <c r="F215" s="134" t="s">
        <v>127</v>
      </c>
      <c r="G215" s="131"/>
      <c r="H215" s="133" t="s">
        <v>9</v>
      </c>
      <c r="I215" s="135"/>
      <c r="J215" s="131"/>
      <c r="K215" s="131"/>
      <c r="L215" s="136"/>
      <c r="M215" s="137"/>
      <c r="N215" s="138"/>
      <c r="O215" s="138"/>
      <c r="P215" s="138"/>
      <c r="Q215" s="138"/>
      <c r="R215" s="138"/>
      <c r="S215" s="138"/>
      <c r="T215" s="139"/>
      <c r="AT215" s="140" t="s">
        <v>108</v>
      </c>
      <c r="AU215" s="140" t="s">
        <v>46</v>
      </c>
      <c r="AV215" s="8" t="s">
        <v>45</v>
      </c>
      <c r="AW215" s="8" t="s">
        <v>21</v>
      </c>
      <c r="AX215" s="8" t="s">
        <v>43</v>
      </c>
      <c r="AY215" s="140" t="s">
        <v>97</v>
      </c>
    </row>
    <row r="216" spans="1:65" s="9" customFormat="1" x14ac:dyDescent="0.2">
      <c r="B216" s="141"/>
      <c r="C216" s="142"/>
      <c r="D216" s="132" t="s">
        <v>108</v>
      </c>
      <c r="E216" s="143" t="s">
        <v>9</v>
      </c>
      <c r="F216" s="144" t="s">
        <v>250</v>
      </c>
      <c r="G216" s="142"/>
      <c r="H216" s="145">
        <v>0.8</v>
      </c>
      <c r="I216" s="146"/>
      <c r="J216" s="142"/>
      <c r="K216" s="142"/>
      <c r="L216" s="147"/>
      <c r="M216" s="148"/>
      <c r="N216" s="149"/>
      <c r="O216" s="149"/>
      <c r="P216" s="149"/>
      <c r="Q216" s="149"/>
      <c r="R216" s="149"/>
      <c r="S216" s="149"/>
      <c r="T216" s="150"/>
      <c r="AT216" s="151" t="s">
        <v>108</v>
      </c>
      <c r="AU216" s="151" t="s">
        <v>46</v>
      </c>
      <c r="AV216" s="9" t="s">
        <v>46</v>
      </c>
      <c r="AW216" s="9" t="s">
        <v>21</v>
      </c>
      <c r="AX216" s="9" t="s">
        <v>43</v>
      </c>
      <c r="AY216" s="151" t="s">
        <v>97</v>
      </c>
    </row>
    <row r="217" spans="1:65" s="10" customFormat="1" x14ac:dyDescent="0.2">
      <c r="B217" s="152"/>
      <c r="C217" s="153"/>
      <c r="D217" s="132" t="s">
        <v>108</v>
      </c>
      <c r="E217" s="154" t="s">
        <v>9</v>
      </c>
      <c r="F217" s="155" t="s">
        <v>111</v>
      </c>
      <c r="G217" s="153"/>
      <c r="H217" s="156">
        <v>0.8</v>
      </c>
      <c r="I217" s="157"/>
      <c r="J217" s="153"/>
      <c r="K217" s="153"/>
      <c r="L217" s="158"/>
      <c r="M217" s="159"/>
      <c r="N217" s="160"/>
      <c r="O217" s="160"/>
      <c r="P217" s="160"/>
      <c r="Q217" s="160"/>
      <c r="R217" s="160"/>
      <c r="S217" s="160"/>
      <c r="T217" s="161"/>
      <c r="AT217" s="162" t="s">
        <v>108</v>
      </c>
      <c r="AU217" s="162" t="s">
        <v>46</v>
      </c>
      <c r="AV217" s="10" t="s">
        <v>104</v>
      </c>
      <c r="AW217" s="10" t="s">
        <v>21</v>
      </c>
      <c r="AX217" s="10" t="s">
        <v>45</v>
      </c>
      <c r="AY217" s="162" t="s">
        <v>97</v>
      </c>
    </row>
    <row r="218" spans="1:65" s="2" customFormat="1" ht="24.2" customHeight="1" x14ac:dyDescent="0.2">
      <c r="A218" s="21"/>
      <c r="B218" s="22"/>
      <c r="C218" s="112" t="s">
        <v>251</v>
      </c>
      <c r="D218" s="112" t="s">
        <v>99</v>
      </c>
      <c r="E218" s="113" t="s">
        <v>252</v>
      </c>
      <c r="F218" s="114" t="s">
        <v>253</v>
      </c>
      <c r="G218" s="115" t="s">
        <v>154</v>
      </c>
      <c r="H218" s="116">
        <v>113.75</v>
      </c>
      <c r="I218" s="117"/>
      <c r="J218" s="118">
        <f>ROUND(I218*H218,2)</f>
        <v>0</v>
      </c>
      <c r="K218" s="114" t="s">
        <v>103</v>
      </c>
      <c r="L218" s="24"/>
      <c r="M218" s="119" t="s">
        <v>9</v>
      </c>
      <c r="N218" s="120" t="s">
        <v>30</v>
      </c>
      <c r="O218" s="30"/>
      <c r="P218" s="121">
        <f>O218*H218</f>
        <v>0</v>
      </c>
      <c r="Q218" s="121">
        <v>0</v>
      </c>
      <c r="R218" s="121">
        <f>Q218*H218</f>
        <v>0</v>
      </c>
      <c r="S218" s="121">
        <v>4.5999999999999999E-2</v>
      </c>
      <c r="T218" s="122">
        <f>S218*H218</f>
        <v>5.2324999999999999</v>
      </c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R218" s="123" t="s">
        <v>104</v>
      </c>
      <c r="AT218" s="123" t="s">
        <v>99</v>
      </c>
      <c r="AU218" s="123" t="s">
        <v>46</v>
      </c>
      <c r="AY218" s="12" t="s">
        <v>97</v>
      </c>
      <c r="BE218" s="124">
        <f>IF(N218="základní",J218,0)</f>
        <v>0</v>
      </c>
      <c r="BF218" s="124">
        <f>IF(N218="snížená",J218,0)</f>
        <v>0</v>
      </c>
      <c r="BG218" s="124">
        <f>IF(N218="zákl. přenesená",J218,0)</f>
        <v>0</v>
      </c>
      <c r="BH218" s="124">
        <f>IF(N218="sníž. přenesená",J218,0)</f>
        <v>0</v>
      </c>
      <c r="BI218" s="124">
        <f>IF(N218="nulová",J218,0)</f>
        <v>0</v>
      </c>
      <c r="BJ218" s="12" t="s">
        <v>45</v>
      </c>
      <c r="BK218" s="124">
        <f>ROUND(I218*H218,2)</f>
        <v>0</v>
      </c>
      <c r="BL218" s="12" t="s">
        <v>104</v>
      </c>
      <c r="BM218" s="123" t="s">
        <v>254</v>
      </c>
    </row>
    <row r="219" spans="1:65" s="2" customFormat="1" x14ac:dyDescent="0.2">
      <c r="A219" s="21"/>
      <c r="B219" s="22"/>
      <c r="C219" s="23"/>
      <c r="D219" s="125" t="s">
        <v>106</v>
      </c>
      <c r="E219" s="23"/>
      <c r="F219" s="126" t="s">
        <v>255</v>
      </c>
      <c r="G219" s="23"/>
      <c r="H219" s="23"/>
      <c r="I219" s="127"/>
      <c r="J219" s="23"/>
      <c r="K219" s="23"/>
      <c r="L219" s="24"/>
      <c r="M219" s="128"/>
      <c r="N219" s="129"/>
      <c r="O219" s="30"/>
      <c r="P219" s="30"/>
      <c r="Q219" s="30"/>
      <c r="R219" s="30"/>
      <c r="S219" s="30"/>
      <c r="T219" s="3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T219" s="12" t="s">
        <v>106</v>
      </c>
      <c r="AU219" s="12" t="s">
        <v>46</v>
      </c>
    </row>
    <row r="220" spans="1:65" s="8" customFormat="1" x14ac:dyDescent="0.2">
      <c r="B220" s="130"/>
      <c r="C220" s="131"/>
      <c r="D220" s="132" t="s">
        <v>108</v>
      </c>
      <c r="E220" s="133" t="s">
        <v>9</v>
      </c>
      <c r="F220" s="134" t="s">
        <v>256</v>
      </c>
      <c r="G220" s="131"/>
      <c r="H220" s="133" t="s">
        <v>9</v>
      </c>
      <c r="I220" s="135"/>
      <c r="J220" s="131"/>
      <c r="K220" s="131"/>
      <c r="L220" s="136"/>
      <c r="M220" s="137"/>
      <c r="N220" s="138"/>
      <c r="O220" s="138"/>
      <c r="P220" s="138"/>
      <c r="Q220" s="138"/>
      <c r="R220" s="138"/>
      <c r="S220" s="138"/>
      <c r="T220" s="139"/>
      <c r="AT220" s="140" t="s">
        <v>108</v>
      </c>
      <c r="AU220" s="140" t="s">
        <v>46</v>
      </c>
      <c r="AV220" s="8" t="s">
        <v>45</v>
      </c>
      <c r="AW220" s="8" t="s">
        <v>21</v>
      </c>
      <c r="AX220" s="8" t="s">
        <v>43</v>
      </c>
      <c r="AY220" s="140" t="s">
        <v>97</v>
      </c>
    </row>
    <row r="221" spans="1:65" s="9" customFormat="1" x14ac:dyDescent="0.2">
      <c r="B221" s="141"/>
      <c r="C221" s="142"/>
      <c r="D221" s="132" t="s">
        <v>108</v>
      </c>
      <c r="E221" s="143" t="s">
        <v>9</v>
      </c>
      <c r="F221" s="144" t="s">
        <v>257</v>
      </c>
      <c r="G221" s="142"/>
      <c r="H221" s="145">
        <v>29.75</v>
      </c>
      <c r="I221" s="146"/>
      <c r="J221" s="142"/>
      <c r="K221" s="142"/>
      <c r="L221" s="147"/>
      <c r="M221" s="148"/>
      <c r="N221" s="149"/>
      <c r="O221" s="149"/>
      <c r="P221" s="149"/>
      <c r="Q221" s="149"/>
      <c r="R221" s="149"/>
      <c r="S221" s="149"/>
      <c r="T221" s="150"/>
      <c r="AT221" s="151" t="s">
        <v>108</v>
      </c>
      <c r="AU221" s="151" t="s">
        <v>46</v>
      </c>
      <c r="AV221" s="9" t="s">
        <v>46</v>
      </c>
      <c r="AW221" s="9" t="s">
        <v>21</v>
      </c>
      <c r="AX221" s="9" t="s">
        <v>43</v>
      </c>
      <c r="AY221" s="151" t="s">
        <v>97</v>
      </c>
    </row>
    <row r="222" spans="1:65" s="9" customFormat="1" x14ac:dyDescent="0.2">
      <c r="B222" s="141"/>
      <c r="C222" s="142"/>
      <c r="D222" s="132" t="s">
        <v>108</v>
      </c>
      <c r="E222" s="143" t="s">
        <v>9</v>
      </c>
      <c r="F222" s="144" t="s">
        <v>258</v>
      </c>
      <c r="G222" s="142"/>
      <c r="H222" s="145">
        <v>84</v>
      </c>
      <c r="I222" s="146"/>
      <c r="J222" s="142"/>
      <c r="K222" s="142"/>
      <c r="L222" s="147"/>
      <c r="M222" s="148"/>
      <c r="N222" s="149"/>
      <c r="O222" s="149"/>
      <c r="P222" s="149"/>
      <c r="Q222" s="149"/>
      <c r="R222" s="149"/>
      <c r="S222" s="149"/>
      <c r="T222" s="150"/>
      <c r="AT222" s="151" t="s">
        <v>108</v>
      </c>
      <c r="AU222" s="151" t="s">
        <v>46</v>
      </c>
      <c r="AV222" s="9" t="s">
        <v>46</v>
      </c>
      <c r="AW222" s="9" t="s">
        <v>21</v>
      </c>
      <c r="AX222" s="9" t="s">
        <v>43</v>
      </c>
      <c r="AY222" s="151" t="s">
        <v>97</v>
      </c>
    </row>
    <row r="223" spans="1:65" s="10" customFormat="1" x14ac:dyDescent="0.2">
      <c r="B223" s="152"/>
      <c r="C223" s="153"/>
      <c r="D223" s="132" t="s">
        <v>108</v>
      </c>
      <c r="E223" s="154" t="s">
        <v>50</v>
      </c>
      <c r="F223" s="155" t="s">
        <v>111</v>
      </c>
      <c r="G223" s="153"/>
      <c r="H223" s="156">
        <v>113.75</v>
      </c>
      <c r="I223" s="157"/>
      <c r="J223" s="153"/>
      <c r="K223" s="153"/>
      <c r="L223" s="158"/>
      <c r="M223" s="159"/>
      <c r="N223" s="160"/>
      <c r="O223" s="160"/>
      <c r="P223" s="160"/>
      <c r="Q223" s="160"/>
      <c r="R223" s="160"/>
      <c r="S223" s="160"/>
      <c r="T223" s="161"/>
      <c r="AT223" s="162" t="s">
        <v>108</v>
      </c>
      <c r="AU223" s="162" t="s">
        <v>46</v>
      </c>
      <c r="AV223" s="10" t="s">
        <v>104</v>
      </c>
      <c r="AW223" s="10" t="s">
        <v>21</v>
      </c>
      <c r="AX223" s="10" t="s">
        <v>45</v>
      </c>
      <c r="AY223" s="162" t="s">
        <v>97</v>
      </c>
    </row>
    <row r="224" spans="1:65" s="7" customFormat="1" ht="22.9" customHeight="1" x14ac:dyDescent="0.2">
      <c r="B224" s="96"/>
      <c r="C224" s="97"/>
      <c r="D224" s="98" t="s">
        <v>42</v>
      </c>
      <c r="E224" s="110" t="s">
        <v>259</v>
      </c>
      <c r="F224" s="110" t="s">
        <v>260</v>
      </c>
      <c r="G224" s="97"/>
      <c r="H224" s="97"/>
      <c r="I224" s="100"/>
      <c r="J224" s="111">
        <f>BK224</f>
        <v>0</v>
      </c>
      <c r="K224" s="97"/>
      <c r="L224" s="102"/>
      <c r="M224" s="103"/>
      <c r="N224" s="104"/>
      <c r="O224" s="104"/>
      <c r="P224" s="105">
        <f>SUM(P225:P233)</f>
        <v>0</v>
      </c>
      <c r="Q224" s="104"/>
      <c r="R224" s="105">
        <f>SUM(R225:R233)</f>
        <v>0</v>
      </c>
      <c r="S224" s="104"/>
      <c r="T224" s="106">
        <f>SUM(T225:T233)</f>
        <v>0</v>
      </c>
      <c r="AR224" s="107" t="s">
        <v>45</v>
      </c>
      <c r="AT224" s="108" t="s">
        <v>42</v>
      </c>
      <c r="AU224" s="108" t="s">
        <v>45</v>
      </c>
      <c r="AY224" s="107" t="s">
        <v>97</v>
      </c>
      <c r="BK224" s="109">
        <f>SUM(BK225:BK233)</f>
        <v>0</v>
      </c>
    </row>
    <row r="225" spans="1:65" s="2" customFormat="1" ht="24.2" customHeight="1" x14ac:dyDescent="0.2">
      <c r="A225" s="21"/>
      <c r="B225" s="22"/>
      <c r="C225" s="112" t="s">
        <v>261</v>
      </c>
      <c r="D225" s="112" t="s">
        <v>99</v>
      </c>
      <c r="E225" s="113" t="s">
        <v>262</v>
      </c>
      <c r="F225" s="114" t="s">
        <v>263</v>
      </c>
      <c r="G225" s="115" t="s">
        <v>264</v>
      </c>
      <c r="H225" s="116">
        <v>6.3579999999999997</v>
      </c>
      <c r="I225" s="117"/>
      <c r="J225" s="118">
        <f>ROUND(I225*H225,2)</f>
        <v>0</v>
      </c>
      <c r="K225" s="114" t="s">
        <v>103</v>
      </c>
      <c r="L225" s="24"/>
      <c r="M225" s="119" t="s">
        <v>9</v>
      </c>
      <c r="N225" s="120" t="s">
        <v>30</v>
      </c>
      <c r="O225" s="30"/>
      <c r="P225" s="121">
        <f>O225*H225</f>
        <v>0</v>
      </c>
      <c r="Q225" s="121">
        <v>0</v>
      </c>
      <c r="R225" s="121">
        <f>Q225*H225</f>
        <v>0</v>
      </c>
      <c r="S225" s="121">
        <v>0</v>
      </c>
      <c r="T225" s="122">
        <f>S225*H225</f>
        <v>0</v>
      </c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R225" s="123" t="s">
        <v>104</v>
      </c>
      <c r="AT225" s="123" t="s">
        <v>99</v>
      </c>
      <c r="AU225" s="123" t="s">
        <v>46</v>
      </c>
      <c r="AY225" s="12" t="s">
        <v>97</v>
      </c>
      <c r="BE225" s="124">
        <f>IF(N225="základní",J225,0)</f>
        <v>0</v>
      </c>
      <c r="BF225" s="124">
        <f>IF(N225="snížená",J225,0)</f>
        <v>0</v>
      </c>
      <c r="BG225" s="124">
        <f>IF(N225="zákl. přenesená",J225,0)</f>
        <v>0</v>
      </c>
      <c r="BH225" s="124">
        <f>IF(N225="sníž. přenesená",J225,0)</f>
        <v>0</v>
      </c>
      <c r="BI225" s="124">
        <f>IF(N225="nulová",J225,0)</f>
        <v>0</v>
      </c>
      <c r="BJ225" s="12" t="s">
        <v>45</v>
      </c>
      <c r="BK225" s="124">
        <f>ROUND(I225*H225,2)</f>
        <v>0</v>
      </c>
      <c r="BL225" s="12" t="s">
        <v>104</v>
      </c>
      <c r="BM225" s="123" t="s">
        <v>265</v>
      </c>
    </row>
    <row r="226" spans="1:65" s="2" customFormat="1" x14ac:dyDescent="0.2">
      <c r="A226" s="21"/>
      <c r="B226" s="22"/>
      <c r="C226" s="23"/>
      <c r="D226" s="125" t="s">
        <v>106</v>
      </c>
      <c r="E226" s="23"/>
      <c r="F226" s="126" t="s">
        <v>266</v>
      </c>
      <c r="G226" s="23"/>
      <c r="H226" s="23"/>
      <c r="I226" s="127"/>
      <c r="J226" s="23"/>
      <c r="K226" s="23"/>
      <c r="L226" s="24"/>
      <c r="M226" s="128"/>
      <c r="N226" s="129"/>
      <c r="O226" s="30"/>
      <c r="P226" s="30"/>
      <c r="Q226" s="30"/>
      <c r="R226" s="30"/>
      <c r="S226" s="30"/>
      <c r="T226" s="3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T226" s="12" t="s">
        <v>106</v>
      </c>
      <c r="AU226" s="12" t="s">
        <v>46</v>
      </c>
    </row>
    <row r="227" spans="1:65" s="2" customFormat="1" ht="21.75" customHeight="1" x14ac:dyDescent="0.2">
      <c r="A227" s="21"/>
      <c r="B227" s="22"/>
      <c r="C227" s="112" t="s">
        <v>267</v>
      </c>
      <c r="D227" s="112" t="s">
        <v>99</v>
      </c>
      <c r="E227" s="113" t="s">
        <v>268</v>
      </c>
      <c r="F227" s="114" t="s">
        <v>269</v>
      </c>
      <c r="G227" s="115" t="s">
        <v>264</v>
      </c>
      <c r="H227" s="116">
        <v>6.3579999999999997</v>
      </c>
      <c r="I227" s="117"/>
      <c r="J227" s="118">
        <f>ROUND(I227*H227,2)</f>
        <v>0</v>
      </c>
      <c r="K227" s="114" t="s">
        <v>103</v>
      </c>
      <c r="L227" s="24"/>
      <c r="M227" s="119" t="s">
        <v>9</v>
      </c>
      <c r="N227" s="120" t="s">
        <v>30</v>
      </c>
      <c r="O227" s="30"/>
      <c r="P227" s="121">
        <f>O227*H227</f>
        <v>0</v>
      </c>
      <c r="Q227" s="121">
        <v>0</v>
      </c>
      <c r="R227" s="121">
        <f>Q227*H227</f>
        <v>0</v>
      </c>
      <c r="S227" s="121">
        <v>0</v>
      </c>
      <c r="T227" s="122">
        <f>S227*H227</f>
        <v>0</v>
      </c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R227" s="123" t="s">
        <v>104</v>
      </c>
      <c r="AT227" s="123" t="s">
        <v>99</v>
      </c>
      <c r="AU227" s="123" t="s">
        <v>46</v>
      </c>
      <c r="AY227" s="12" t="s">
        <v>97</v>
      </c>
      <c r="BE227" s="124">
        <f>IF(N227="základní",J227,0)</f>
        <v>0</v>
      </c>
      <c r="BF227" s="124">
        <f>IF(N227="snížená",J227,0)</f>
        <v>0</v>
      </c>
      <c r="BG227" s="124">
        <f>IF(N227="zákl. přenesená",J227,0)</f>
        <v>0</v>
      </c>
      <c r="BH227" s="124">
        <f>IF(N227="sníž. přenesená",J227,0)</f>
        <v>0</v>
      </c>
      <c r="BI227" s="124">
        <f>IF(N227="nulová",J227,0)</f>
        <v>0</v>
      </c>
      <c r="BJ227" s="12" t="s">
        <v>45</v>
      </c>
      <c r="BK227" s="124">
        <f>ROUND(I227*H227,2)</f>
        <v>0</v>
      </c>
      <c r="BL227" s="12" t="s">
        <v>104</v>
      </c>
      <c r="BM227" s="123" t="s">
        <v>270</v>
      </c>
    </row>
    <row r="228" spans="1:65" s="2" customFormat="1" x14ac:dyDescent="0.2">
      <c r="A228" s="21"/>
      <c r="B228" s="22"/>
      <c r="C228" s="23"/>
      <c r="D228" s="125" t="s">
        <v>106</v>
      </c>
      <c r="E228" s="23"/>
      <c r="F228" s="126" t="s">
        <v>271</v>
      </c>
      <c r="G228" s="23"/>
      <c r="H228" s="23"/>
      <c r="I228" s="127"/>
      <c r="J228" s="23"/>
      <c r="K228" s="23"/>
      <c r="L228" s="24"/>
      <c r="M228" s="128"/>
      <c r="N228" s="129"/>
      <c r="O228" s="30"/>
      <c r="P228" s="30"/>
      <c r="Q228" s="30"/>
      <c r="R228" s="30"/>
      <c r="S228" s="30"/>
      <c r="T228" s="3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T228" s="12" t="s">
        <v>106</v>
      </c>
      <c r="AU228" s="12" t="s">
        <v>46</v>
      </c>
    </row>
    <row r="229" spans="1:65" s="2" customFormat="1" ht="21.75" customHeight="1" x14ac:dyDescent="0.2">
      <c r="A229" s="21"/>
      <c r="B229" s="22"/>
      <c r="C229" s="112" t="s">
        <v>272</v>
      </c>
      <c r="D229" s="112" t="s">
        <v>99</v>
      </c>
      <c r="E229" s="113" t="s">
        <v>273</v>
      </c>
      <c r="F229" s="114" t="s">
        <v>274</v>
      </c>
      <c r="G229" s="115" t="s">
        <v>264</v>
      </c>
      <c r="H229" s="116">
        <v>25.431999999999999</v>
      </c>
      <c r="I229" s="117"/>
      <c r="J229" s="118">
        <f>ROUND(I229*H229,2)</f>
        <v>0</v>
      </c>
      <c r="K229" s="114" t="s">
        <v>103</v>
      </c>
      <c r="L229" s="24"/>
      <c r="M229" s="119" t="s">
        <v>9</v>
      </c>
      <c r="N229" s="120" t="s">
        <v>30</v>
      </c>
      <c r="O229" s="30"/>
      <c r="P229" s="121">
        <f>O229*H229</f>
        <v>0</v>
      </c>
      <c r="Q229" s="121">
        <v>0</v>
      </c>
      <c r="R229" s="121">
        <f>Q229*H229</f>
        <v>0</v>
      </c>
      <c r="S229" s="121">
        <v>0</v>
      </c>
      <c r="T229" s="122">
        <f>S229*H229</f>
        <v>0</v>
      </c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R229" s="123" t="s">
        <v>104</v>
      </c>
      <c r="AT229" s="123" t="s">
        <v>99</v>
      </c>
      <c r="AU229" s="123" t="s">
        <v>46</v>
      </c>
      <c r="AY229" s="12" t="s">
        <v>97</v>
      </c>
      <c r="BE229" s="124">
        <f>IF(N229="základní",J229,0)</f>
        <v>0</v>
      </c>
      <c r="BF229" s="124">
        <f>IF(N229="snížená",J229,0)</f>
        <v>0</v>
      </c>
      <c r="BG229" s="124">
        <f>IF(N229="zákl. přenesená",J229,0)</f>
        <v>0</v>
      </c>
      <c r="BH229" s="124">
        <f>IF(N229="sníž. přenesená",J229,0)</f>
        <v>0</v>
      </c>
      <c r="BI229" s="124">
        <f>IF(N229="nulová",J229,0)</f>
        <v>0</v>
      </c>
      <c r="BJ229" s="12" t="s">
        <v>45</v>
      </c>
      <c r="BK229" s="124">
        <f>ROUND(I229*H229,2)</f>
        <v>0</v>
      </c>
      <c r="BL229" s="12" t="s">
        <v>104</v>
      </c>
      <c r="BM229" s="123" t="s">
        <v>275</v>
      </c>
    </row>
    <row r="230" spans="1:65" s="2" customFormat="1" x14ac:dyDescent="0.2">
      <c r="A230" s="21"/>
      <c r="B230" s="22"/>
      <c r="C230" s="23"/>
      <c r="D230" s="125" t="s">
        <v>106</v>
      </c>
      <c r="E230" s="23"/>
      <c r="F230" s="126" t="s">
        <v>276</v>
      </c>
      <c r="G230" s="23"/>
      <c r="H230" s="23"/>
      <c r="I230" s="127"/>
      <c r="J230" s="23"/>
      <c r="K230" s="23"/>
      <c r="L230" s="24"/>
      <c r="M230" s="128"/>
      <c r="N230" s="129"/>
      <c r="O230" s="30"/>
      <c r="P230" s="30"/>
      <c r="Q230" s="30"/>
      <c r="R230" s="30"/>
      <c r="S230" s="30"/>
      <c r="T230" s="3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T230" s="12" t="s">
        <v>106</v>
      </c>
      <c r="AU230" s="12" t="s">
        <v>46</v>
      </c>
    </row>
    <row r="231" spans="1:65" s="9" customFormat="1" x14ac:dyDescent="0.2">
      <c r="B231" s="141"/>
      <c r="C231" s="142"/>
      <c r="D231" s="132" t="s">
        <v>108</v>
      </c>
      <c r="E231" s="142"/>
      <c r="F231" s="144" t="s">
        <v>277</v>
      </c>
      <c r="G231" s="142"/>
      <c r="H231" s="145">
        <v>25.431999999999999</v>
      </c>
      <c r="I231" s="146"/>
      <c r="J231" s="142"/>
      <c r="K231" s="142"/>
      <c r="L231" s="147"/>
      <c r="M231" s="148"/>
      <c r="N231" s="149"/>
      <c r="O231" s="149"/>
      <c r="P231" s="149"/>
      <c r="Q231" s="149"/>
      <c r="R231" s="149"/>
      <c r="S231" s="149"/>
      <c r="T231" s="150"/>
      <c r="AT231" s="151" t="s">
        <v>108</v>
      </c>
      <c r="AU231" s="151" t="s">
        <v>46</v>
      </c>
      <c r="AV231" s="9" t="s">
        <v>46</v>
      </c>
      <c r="AW231" s="9" t="s">
        <v>0</v>
      </c>
      <c r="AX231" s="9" t="s">
        <v>45</v>
      </c>
      <c r="AY231" s="151" t="s">
        <v>97</v>
      </c>
    </row>
    <row r="232" spans="1:65" s="2" customFormat="1" ht="24.2" customHeight="1" x14ac:dyDescent="0.2">
      <c r="A232" s="21"/>
      <c r="B232" s="22"/>
      <c r="C232" s="112" t="s">
        <v>278</v>
      </c>
      <c r="D232" s="112" t="s">
        <v>99</v>
      </c>
      <c r="E232" s="113" t="s">
        <v>279</v>
      </c>
      <c r="F232" s="114" t="s">
        <v>280</v>
      </c>
      <c r="G232" s="115" t="s">
        <v>264</v>
      </c>
      <c r="H232" s="116">
        <v>6.3579999999999997</v>
      </c>
      <c r="I232" s="117"/>
      <c r="J232" s="118">
        <f>ROUND(I232*H232,2)</f>
        <v>0</v>
      </c>
      <c r="K232" s="114" t="s">
        <v>103</v>
      </c>
      <c r="L232" s="24"/>
      <c r="M232" s="119" t="s">
        <v>9</v>
      </c>
      <c r="N232" s="120" t="s">
        <v>30</v>
      </c>
      <c r="O232" s="30"/>
      <c r="P232" s="121">
        <f>O232*H232</f>
        <v>0</v>
      </c>
      <c r="Q232" s="121">
        <v>0</v>
      </c>
      <c r="R232" s="121">
        <f>Q232*H232</f>
        <v>0</v>
      </c>
      <c r="S232" s="121">
        <v>0</v>
      </c>
      <c r="T232" s="122">
        <f>S232*H232</f>
        <v>0</v>
      </c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R232" s="123" t="s">
        <v>104</v>
      </c>
      <c r="AT232" s="123" t="s">
        <v>99</v>
      </c>
      <c r="AU232" s="123" t="s">
        <v>46</v>
      </c>
      <c r="AY232" s="12" t="s">
        <v>97</v>
      </c>
      <c r="BE232" s="124">
        <f>IF(N232="základní",J232,0)</f>
        <v>0</v>
      </c>
      <c r="BF232" s="124">
        <f>IF(N232="snížená",J232,0)</f>
        <v>0</v>
      </c>
      <c r="BG232" s="124">
        <f>IF(N232="zákl. přenesená",J232,0)</f>
        <v>0</v>
      </c>
      <c r="BH232" s="124">
        <f>IF(N232="sníž. přenesená",J232,0)</f>
        <v>0</v>
      </c>
      <c r="BI232" s="124">
        <f>IF(N232="nulová",J232,0)</f>
        <v>0</v>
      </c>
      <c r="BJ232" s="12" t="s">
        <v>45</v>
      </c>
      <c r="BK232" s="124">
        <f>ROUND(I232*H232,2)</f>
        <v>0</v>
      </c>
      <c r="BL232" s="12" t="s">
        <v>104</v>
      </c>
      <c r="BM232" s="123" t="s">
        <v>281</v>
      </c>
    </row>
    <row r="233" spans="1:65" s="2" customFormat="1" x14ac:dyDescent="0.2">
      <c r="A233" s="21"/>
      <c r="B233" s="22"/>
      <c r="C233" s="23"/>
      <c r="D233" s="125" t="s">
        <v>106</v>
      </c>
      <c r="E233" s="23"/>
      <c r="F233" s="126" t="s">
        <v>282</v>
      </c>
      <c r="G233" s="23"/>
      <c r="H233" s="23"/>
      <c r="I233" s="127"/>
      <c r="J233" s="23"/>
      <c r="K233" s="23"/>
      <c r="L233" s="24"/>
      <c r="M233" s="128"/>
      <c r="N233" s="129"/>
      <c r="O233" s="30"/>
      <c r="P233" s="30"/>
      <c r="Q233" s="30"/>
      <c r="R233" s="30"/>
      <c r="S233" s="30"/>
      <c r="T233" s="3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T233" s="12" t="s">
        <v>106</v>
      </c>
      <c r="AU233" s="12" t="s">
        <v>46</v>
      </c>
    </row>
    <row r="234" spans="1:65" s="7" customFormat="1" ht="22.9" customHeight="1" x14ac:dyDescent="0.2">
      <c r="B234" s="96"/>
      <c r="C234" s="97"/>
      <c r="D234" s="98" t="s">
        <v>42</v>
      </c>
      <c r="E234" s="110" t="s">
        <v>283</v>
      </c>
      <c r="F234" s="110" t="s">
        <v>284</v>
      </c>
      <c r="G234" s="97"/>
      <c r="H234" s="97"/>
      <c r="I234" s="100"/>
      <c r="J234" s="111">
        <f>BK234</f>
        <v>0</v>
      </c>
      <c r="K234" s="97"/>
      <c r="L234" s="102"/>
      <c r="M234" s="103"/>
      <c r="N234" s="104"/>
      <c r="O234" s="104"/>
      <c r="P234" s="105">
        <f>SUM(P235:P236)</f>
        <v>0</v>
      </c>
      <c r="Q234" s="104"/>
      <c r="R234" s="105">
        <f>SUM(R235:R236)</f>
        <v>0</v>
      </c>
      <c r="S234" s="104"/>
      <c r="T234" s="106">
        <f>SUM(T235:T236)</f>
        <v>0</v>
      </c>
      <c r="AR234" s="107" t="s">
        <v>45</v>
      </c>
      <c r="AT234" s="108" t="s">
        <v>42</v>
      </c>
      <c r="AU234" s="108" t="s">
        <v>45</v>
      </c>
      <c r="AY234" s="107" t="s">
        <v>97</v>
      </c>
      <c r="BK234" s="109">
        <f>SUM(BK235:BK236)</f>
        <v>0</v>
      </c>
    </row>
    <row r="235" spans="1:65" s="2" customFormat="1" ht="33" customHeight="1" x14ac:dyDescent="0.2">
      <c r="A235" s="21"/>
      <c r="B235" s="22"/>
      <c r="C235" s="112" t="s">
        <v>285</v>
      </c>
      <c r="D235" s="112" t="s">
        <v>99</v>
      </c>
      <c r="E235" s="113" t="s">
        <v>286</v>
      </c>
      <c r="F235" s="114" t="s">
        <v>287</v>
      </c>
      <c r="G235" s="115" t="s">
        <v>264</v>
      </c>
      <c r="H235" s="116">
        <v>60.503</v>
      </c>
      <c r="I235" s="117"/>
      <c r="J235" s="118">
        <f>ROUND(I235*H235,2)</f>
        <v>0</v>
      </c>
      <c r="K235" s="114" t="s">
        <v>103</v>
      </c>
      <c r="L235" s="24"/>
      <c r="M235" s="119" t="s">
        <v>9</v>
      </c>
      <c r="N235" s="120" t="s">
        <v>30</v>
      </c>
      <c r="O235" s="30"/>
      <c r="P235" s="121">
        <f>O235*H235</f>
        <v>0</v>
      </c>
      <c r="Q235" s="121">
        <v>0</v>
      </c>
      <c r="R235" s="121">
        <f>Q235*H235</f>
        <v>0</v>
      </c>
      <c r="S235" s="121">
        <v>0</v>
      </c>
      <c r="T235" s="122">
        <f>S235*H235</f>
        <v>0</v>
      </c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R235" s="123" t="s">
        <v>104</v>
      </c>
      <c r="AT235" s="123" t="s">
        <v>99</v>
      </c>
      <c r="AU235" s="123" t="s">
        <v>46</v>
      </c>
      <c r="AY235" s="12" t="s">
        <v>97</v>
      </c>
      <c r="BE235" s="124">
        <f>IF(N235="základní",J235,0)</f>
        <v>0</v>
      </c>
      <c r="BF235" s="124">
        <f>IF(N235="snížená",J235,0)</f>
        <v>0</v>
      </c>
      <c r="BG235" s="124">
        <f>IF(N235="zákl. přenesená",J235,0)</f>
        <v>0</v>
      </c>
      <c r="BH235" s="124">
        <f>IF(N235="sníž. přenesená",J235,0)</f>
        <v>0</v>
      </c>
      <c r="BI235" s="124">
        <f>IF(N235="nulová",J235,0)</f>
        <v>0</v>
      </c>
      <c r="BJ235" s="12" t="s">
        <v>45</v>
      </c>
      <c r="BK235" s="124">
        <f>ROUND(I235*H235,2)</f>
        <v>0</v>
      </c>
      <c r="BL235" s="12" t="s">
        <v>104</v>
      </c>
      <c r="BM235" s="123" t="s">
        <v>288</v>
      </c>
    </row>
    <row r="236" spans="1:65" s="2" customFormat="1" x14ac:dyDescent="0.2">
      <c r="A236" s="21"/>
      <c r="B236" s="22"/>
      <c r="C236" s="23"/>
      <c r="D236" s="125" t="s">
        <v>106</v>
      </c>
      <c r="E236" s="23"/>
      <c r="F236" s="126" t="s">
        <v>289</v>
      </c>
      <c r="G236" s="23"/>
      <c r="H236" s="23"/>
      <c r="I236" s="127"/>
      <c r="J236" s="23"/>
      <c r="K236" s="23"/>
      <c r="L236" s="24"/>
      <c r="M236" s="128"/>
      <c r="N236" s="129"/>
      <c r="O236" s="30"/>
      <c r="P236" s="30"/>
      <c r="Q236" s="30"/>
      <c r="R236" s="30"/>
      <c r="S236" s="30"/>
      <c r="T236" s="3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T236" s="12" t="s">
        <v>106</v>
      </c>
      <c r="AU236" s="12" t="s">
        <v>46</v>
      </c>
    </row>
    <row r="237" spans="1:65" s="7" customFormat="1" ht="25.9" customHeight="1" x14ac:dyDescent="0.2">
      <c r="B237" s="96"/>
      <c r="C237" s="97"/>
      <c r="D237" s="98" t="s">
        <v>42</v>
      </c>
      <c r="E237" s="99" t="s">
        <v>290</v>
      </c>
      <c r="F237" s="99" t="s">
        <v>291</v>
      </c>
      <c r="G237" s="97"/>
      <c r="H237" s="97"/>
      <c r="I237" s="100"/>
      <c r="J237" s="101">
        <f>BK237</f>
        <v>0</v>
      </c>
      <c r="K237" s="97"/>
      <c r="L237" s="102"/>
      <c r="M237" s="103"/>
      <c r="N237" s="104"/>
      <c r="O237" s="104"/>
      <c r="P237" s="105">
        <f>P238+P248+P254+P265+P277+P283+P300+P327</f>
        <v>0</v>
      </c>
      <c r="Q237" s="104"/>
      <c r="R237" s="105">
        <f>R238+R248+R254+R265+R277+R283+R300+R327</f>
        <v>0.3103243</v>
      </c>
      <c r="S237" s="104"/>
      <c r="T237" s="106">
        <f>T238+T248+T254+T265+T277+T283+T300+T327</f>
        <v>2.6363999999999999E-2</v>
      </c>
      <c r="AR237" s="107" t="s">
        <v>46</v>
      </c>
      <c r="AT237" s="108" t="s">
        <v>42</v>
      </c>
      <c r="AU237" s="108" t="s">
        <v>43</v>
      </c>
      <c r="AY237" s="107" t="s">
        <v>97</v>
      </c>
      <c r="BK237" s="109">
        <f>BK238+BK248+BK254+BK265+BK277+BK283+BK300+BK327</f>
        <v>0</v>
      </c>
    </row>
    <row r="238" spans="1:65" s="7" customFormat="1" ht="22.9" customHeight="1" x14ac:dyDescent="0.2">
      <c r="B238" s="96"/>
      <c r="C238" s="97"/>
      <c r="D238" s="98" t="s">
        <v>42</v>
      </c>
      <c r="E238" s="110" t="s">
        <v>292</v>
      </c>
      <c r="F238" s="110" t="s">
        <v>293</v>
      </c>
      <c r="G238" s="97"/>
      <c r="H238" s="97"/>
      <c r="I238" s="100"/>
      <c r="J238" s="111">
        <f>BK238</f>
        <v>0</v>
      </c>
      <c r="K238" s="97"/>
      <c r="L238" s="102"/>
      <c r="M238" s="103"/>
      <c r="N238" s="104"/>
      <c r="O238" s="104"/>
      <c r="P238" s="105">
        <f>SUM(P239:P247)</f>
        <v>0</v>
      </c>
      <c r="Q238" s="104"/>
      <c r="R238" s="105">
        <f>SUM(R239:R247)</f>
        <v>2.3420000000000003E-3</v>
      </c>
      <c r="S238" s="104"/>
      <c r="T238" s="106">
        <f>SUM(T239:T247)</f>
        <v>0</v>
      </c>
      <c r="AR238" s="107" t="s">
        <v>46</v>
      </c>
      <c r="AT238" s="108" t="s">
        <v>42</v>
      </c>
      <c r="AU238" s="108" t="s">
        <v>45</v>
      </c>
      <c r="AY238" s="107" t="s">
        <v>97</v>
      </c>
      <c r="BK238" s="109">
        <f>SUM(BK239:BK247)</f>
        <v>0</v>
      </c>
    </row>
    <row r="239" spans="1:65" s="2" customFormat="1" ht="16.5" customHeight="1" x14ac:dyDescent="0.2">
      <c r="A239" s="21"/>
      <c r="B239" s="22"/>
      <c r="C239" s="112" t="s">
        <v>294</v>
      </c>
      <c r="D239" s="112" t="s">
        <v>99</v>
      </c>
      <c r="E239" s="113" t="s">
        <v>295</v>
      </c>
      <c r="F239" s="114" t="s">
        <v>296</v>
      </c>
      <c r="G239" s="115" t="s">
        <v>131</v>
      </c>
      <c r="H239" s="116">
        <v>0.2</v>
      </c>
      <c r="I239" s="117"/>
      <c r="J239" s="118">
        <f>ROUND(I239*H239,2)</f>
        <v>0</v>
      </c>
      <c r="K239" s="114" t="s">
        <v>103</v>
      </c>
      <c r="L239" s="24"/>
      <c r="M239" s="119" t="s">
        <v>9</v>
      </c>
      <c r="N239" s="120" t="s">
        <v>30</v>
      </c>
      <c r="O239" s="30"/>
      <c r="P239" s="121">
        <f>O239*H239</f>
        <v>0</v>
      </c>
      <c r="Q239" s="121">
        <v>1.171E-2</v>
      </c>
      <c r="R239" s="121">
        <f>Q239*H239</f>
        <v>2.3420000000000003E-3</v>
      </c>
      <c r="S239" s="121">
        <v>0</v>
      </c>
      <c r="T239" s="122">
        <f>S239*H239</f>
        <v>0</v>
      </c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R239" s="123" t="s">
        <v>200</v>
      </c>
      <c r="AT239" s="123" t="s">
        <v>99</v>
      </c>
      <c r="AU239" s="123" t="s">
        <v>46</v>
      </c>
      <c r="AY239" s="12" t="s">
        <v>97</v>
      </c>
      <c r="BE239" s="124">
        <f>IF(N239="základní",J239,0)</f>
        <v>0</v>
      </c>
      <c r="BF239" s="124">
        <f>IF(N239="snížená",J239,0)</f>
        <v>0</v>
      </c>
      <c r="BG239" s="124">
        <f>IF(N239="zákl. přenesená",J239,0)</f>
        <v>0</v>
      </c>
      <c r="BH239" s="124">
        <f>IF(N239="sníž. přenesená",J239,0)</f>
        <v>0</v>
      </c>
      <c r="BI239" s="124">
        <f>IF(N239="nulová",J239,0)</f>
        <v>0</v>
      </c>
      <c r="BJ239" s="12" t="s">
        <v>45</v>
      </c>
      <c r="BK239" s="124">
        <f>ROUND(I239*H239,2)</f>
        <v>0</v>
      </c>
      <c r="BL239" s="12" t="s">
        <v>200</v>
      </c>
      <c r="BM239" s="123" t="s">
        <v>297</v>
      </c>
    </row>
    <row r="240" spans="1:65" s="2" customFormat="1" x14ac:dyDescent="0.2">
      <c r="A240" s="21"/>
      <c r="B240" s="22"/>
      <c r="C240" s="23"/>
      <c r="D240" s="125" t="s">
        <v>106</v>
      </c>
      <c r="E240" s="23"/>
      <c r="F240" s="126" t="s">
        <v>298</v>
      </c>
      <c r="G240" s="23"/>
      <c r="H240" s="23"/>
      <c r="I240" s="127"/>
      <c r="J240" s="23"/>
      <c r="K240" s="23"/>
      <c r="L240" s="24"/>
      <c r="M240" s="128"/>
      <c r="N240" s="129"/>
      <c r="O240" s="30"/>
      <c r="P240" s="30"/>
      <c r="Q240" s="30"/>
      <c r="R240" s="30"/>
      <c r="S240" s="30"/>
      <c r="T240" s="3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T240" s="12" t="s">
        <v>106</v>
      </c>
      <c r="AU240" s="12" t="s">
        <v>46</v>
      </c>
    </row>
    <row r="241" spans="1:65" s="8" customFormat="1" x14ac:dyDescent="0.2">
      <c r="B241" s="130"/>
      <c r="C241" s="131"/>
      <c r="D241" s="132" t="s">
        <v>108</v>
      </c>
      <c r="E241" s="133" t="s">
        <v>9</v>
      </c>
      <c r="F241" s="134" t="s">
        <v>127</v>
      </c>
      <c r="G241" s="131"/>
      <c r="H241" s="133" t="s">
        <v>9</v>
      </c>
      <c r="I241" s="135"/>
      <c r="J241" s="131"/>
      <c r="K241" s="131"/>
      <c r="L241" s="136"/>
      <c r="M241" s="137"/>
      <c r="N241" s="138"/>
      <c r="O241" s="138"/>
      <c r="P241" s="138"/>
      <c r="Q241" s="138"/>
      <c r="R241" s="138"/>
      <c r="S241" s="138"/>
      <c r="T241" s="139"/>
      <c r="AT241" s="140" t="s">
        <v>108</v>
      </c>
      <c r="AU241" s="140" t="s">
        <v>46</v>
      </c>
      <c r="AV241" s="8" t="s">
        <v>45</v>
      </c>
      <c r="AW241" s="8" t="s">
        <v>21</v>
      </c>
      <c r="AX241" s="8" t="s">
        <v>43</v>
      </c>
      <c r="AY241" s="140" t="s">
        <v>97</v>
      </c>
    </row>
    <row r="242" spans="1:65" s="9" customFormat="1" x14ac:dyDescent="0.2">
      <c r="B242" s="141"/>
      <c r="C242" s="142"/>
      <c r="D242" s="132" t="s">
        <v>108</v>
      </c>
      <c r="E242" s="143" t="s">
        <v>9</v>
      </c>
      <c r="F242" s="144" t="s">
        <v>299</v>
      </c>
      <c r="G242" s="142"/>
      <c r="H242" s="145">
        <v>0.2</v>
      </c>
      <c r="I242" s="146"/>
      <c r="J242" s="142"/>
      <c r="K242" s="142"/>
      <c r="L242" s="147"/>
      <c r="M242" s="148"/>
      <c r="N242" s="149"/>
      <c r="O242" s="149"/>
      <c r="P242" s="149"/>
      <c r="Q242" s="149"/>
      <c r="R242" s="149"/>
      <c r="S242" s="149"/>
      <c r="T242" s="150"/>
      <c r="AT242" s="151" t="s">
        <v>108</v>
      </c>
      <c r="AU242" s="151" t="s">
        <v>46</v>
      </c>
      <c r="AV242" s="9" t="s">
        <v>46</v>
      </c>
      <c r="AW242" s="9" t="s">
        <v>21</v>
      </c>
      <c r="AX242" s="9" t="s">
        <v>43</v>
      </c>
      <c r="AY242" s="151" t="s">
        <v>97</v>
      </c>
    </row>
    <row r="243" spans="1:65" s="10" customFormat="1" x14ac:dyDescent="0.2">
      <c r="B243" s="152"/>
      <c r="C243" s="153"/>
      <c r="D243" s="132" t="s">
        <v>108</v>
      </c>
      <c r="E243" s="154" t="s">
        <v>9</v>
      </c>
      <c r="F243" s="155" t="s">
        <v>111</v>
      </c>
      <c r="G243" s="153"/>
      <c r="H243" s="156">
        <v>0.2</v>
      </c>
      <c r="I243" s="157"/>
      <c r="J243" s="153"/>
      <c r="K243" s="153"/>
      <c r="L243" s="158"/>
      <c r="M243" s="159"/>
      <c r="N243" s="160"/>
      <c r="O243" s="160"/>
      <c r="P243" s="160"/>
      <c r="Q243" s="160"/>
      <c r="R243" s="160"/>
      <c r="S243" s="160"/>
      <c r="T243" s="161"/>
      <c r="AT243" s="162" t="s">
        <v>108</v>
      </c>
      <c r="AU243" s="162" t="s">
        <v>46</v>
      </c>
      <c r="AV243" s="10" t="s">
        <v>104</v>
      </c>
      <c r="AW243" s="10" t="s">
        <v>21</v>
      </c>
      <c r="AX243" s="10" t="s">
        <v>45</v>
      </c>
      <c r="AY243" s="162" t="s">
        <v>97</v>
      </c>
    </row>
    <row r="244" spans="1:65" s="2" customFormat="1" ht="24.2" customHeight="1" x14ac:dyDescent="0.2">
      <c r="A244" s="21"/>
      <c r="B244" s="22"/>
      <c r="C244" s="112" t="s">
        <v>300</v>
      </c>
      <c r="D244" s="112" t="s">
        <v>99</v>
      </c>
      <c r="E244" s="113" t="s">
        <v>301</v>
      </c>
      <c r="F244" s="114" t="s">
        <v>302</v>
      </c>
      <c r="G244" s="115" t="s">
        <v>264</v>
      </c>
      <c r="H244" s="116">
        <v>2E-3</v>
      </c>
      <c r="I244" s="117"/>
      <c r="J244" s="118">
        <f>ROUND(I244*H244,2)</f>
        <v>0</v>
      </c>
      <c r="K244" s="114" t="s">
        <v>103</v>
      </c>
      <c r="L244" s="24"/>
      <c r="M244" s="119" t="s">
        <v>9</v>
      </c>
      <c r="N244" s="120" t="s">
        <v>30</v>
      </c>
      <c r="O244" s="30"/>
      <c r="P244" s="121">
        <f>O244*H244</f>
        <v>0</v>
      </c>
      <c r="Q244" s="121">
        <v>0</v>
      </c>
      <c r="R244" s="121">
        <f>Q244*H244</f>
        <v>0</v>
      </c>
      <c r="S244" s="121">
        <v>0</v>
      </c>
      <c r="T244" s="122">
        <f>S244*H244</f>
        <v>0</v>
      </c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R244" s="123" t="s">
        <v>200</v>
      </c>
      <c r="AT244" s="123" t="s">
        <v>99</v>
      </c>
      <c r="AU244" s="123" t="s">
        <v>46</v>
      </c>
      <c r="AY244" s="12" t="s">
        <v>97</v>
      </c>
      <c r="BE244" s="124">
        <f>IF(N244="základní",J244,0)</f>
        <v>0</v>
      </c>
      <c r="BF244" s="124">
        <f>IF(N244="snížená",J244,0)</f>
        <v>0</v>
      </c>
      <c r="BG244" s="124">
        <f>IF(N244="zákl. přenesená",J244,0)</f>
        <v>0</v>
      </c>
      <c r="BH244" s="124">
        <f>IF(N244="sníž. přenesená",J244,0)</f>
        <v>0</v>
      </c>
      <c r="BI244" s="124">
        <f>IF(N244="nulová",J244,0)</f>
        <v>0</v>
      </c>
      <c r="BJ244" s="12" t="s">
        <v>45</v>
      </c>
      <c r="BK244" s="124">
        <f>ROUND(I244*H244,2)</f>
        <v>0</v>
      </c>
      <c r="BL244" s="12" t="s">
        <v>200</v>
      </c>
      <c r="BM244" s="123" t="s">
        <v>303</v>
      </c>
    </row>
    <row r="245" spans="1:65" s="2" customFormat="1" x14ac:dyDescent="0.2">
      <c r="A245" s="21"/>
      <c r="B245" s="22"/>
      <c r="C245" s="23"/>
      <c r="D245" s="125" t="s">
        <v>106</v>
      </c>
      <c r="E245" s="23"/>
      <c r="F245" s="126" t="s">
        <v>304</v>
      </c>
      <c r="G245" s="23"/>
      <c r="H245" s="23"/>
      <c r="I245" s="127"/>
      <c r="J245" s="23"/>
      <c r="K245" s="23"/>
      <c r="L245" s="24"/>
      <c r="M245" s="128"/>
      <c r="N245" s="129"/>
      <c r="O245" s="30"/>
      <c r="P245" s="30"/>
      <c r="Q245" s="30"/>
      <c r="R245" s="30"/>
      <c r="S245" s="30"/>
      <c r="T245" s="3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T245" s="12" t="s">
        <v>106</v>
      </c>
      <c r="AU245" s="12" t="s">
        <v>46</v>
      </c>
    </row>
    <row r="246" spans="1:65" s="2" customFormat="1" ht="24.2" customHeight="1" x14ac:dyDescent="0.2">
      <c r="A246" s="21"/>
      <c r="B246" s="22"/>
      <c r="C246" s="112" t="s">
        <v>305</v>
      </c>
      <c r="D246" s="112" t="s">
        <v>99</v>
      </c>
      <c r="E246" s="113" t="s">
        <v>306</v>
      </c>
      <c r="F246" s="114" t="s">
        <v>307</v>
      </c>
      <c r="G246" s="115" t="s">
        <v>264</v>
      </c>
      <c r="H246" s="116">
        <v>2E-3</v>
      </c>
      <c r="I246" s="117"/>
      <c r="J246" s="118">
        <f>ROUND(I246*H246,2)</f>
        <v>0</v>
      </c>
      <c r="K246" s="114" t="s">
        <v>103</v>
      </c>
      <c r="L246" s="24"/>
      <c r="M246" s="119" t="s">
        <v>9</v>
      </c>
      <c r="N246" s="120" t="s">
        <v>30</v>
      </c>
      <c r="O246" s="30"/>
      <c r="P246" s="121">
        <f>O246*H246</f>
        <v>0</v>
      </c>
      <c r="Q246" s="121">
        <v>0</v>
      </c>
      <c r="R246" s="121">
        <f>Q246*H246</f>
        <v>0</v>
      </c>
      <c r="S246" s="121">
        <v>0</v>
      </c>
      <c r="T246" s="122">
        <f>S246*H246</f>
        <v>0</v>
      </c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R246" s="123" t="s">
        <v>200</v>
      </c>
      <c r="AT246" s="123" t="s">
        <v>99</v>
      </c>
      <c r="AU246" s="123" t="s">
        <v>46</v>
      </c>
      <c r="AY246" s="12" t="s">
        <v>97</v>
      </c>
      <c r="BE246" s="124">
        <f>IF(N246="základní",J246,0)</f>
        <v>0</v>
      </c>
      <c r="BF246" s="124">
        <f>IF(N246="snížená",J246,0)</f>
        <v>0</v>
      </c>
      <c r="BG246" s="124">
        <f>IF(N246="zákl. přenesená",J246,0)</f>
        <v>0</v>
      </c>
      <c r="BH246" s="124">
        <f>IF(N246="sníž. přenesená",J246,0)</f>
        <v>0</v>
      </c>
      <c r="BI246" s="124">
        <f>IF(N246="nulová",J246,0)</f>
        <v>0</v>
      </c>
      <c r="BJ246" s="12" t="s">
        <v>45</v>
      </c>
      <c r="BK246" s="124">
        <f>ROUND(I246*H246,2)</f>
        <v>0</v>
      </c>
      <c r="BL246" s="12" t="s">
        <v>200</v>
      </c>
      <c r="BM246" s="123" t="s">
        <v>308</v>
      </c>
    </row>
    <row r="247" spans="1:65" s="2" customFormat="1" x14ac:dyDescent="0.2">
      <c r="A247" s="21"/>
      <c r="B247" s="22"/>
      <c r="C247" s="23"/>
      <c r="D247" s="125" t="s">
        <v>106</v>
      </c>
      <c r="E247" s="23"/>
      <c r="F247" s="126" t="s">
        <v>309</v>
      </c>
      <c r="G247" s="23"/>
      <c r="H247" s="23"/>
      <c r="I247" s="127"/>
      <c r="J247" s="23"/>
      <c r="K247" s="23"/>
      <c r="L247" s="24"/>
      <c r="M247" s="128"/>
      <c r="N247" s="129"/>
      <c r="O247" s="30"/>
      <c r="P247" s="30"/>
      <c r="Q247" s="30"/>
      <c r="R247" s="30"/>
      <c r="S247" s="30"/>
      <c r="T247" s="3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T247" s="12" t="s">
        <v>106</v>
      </c>
      <c r="AU247" s="12" t="s">
        <v>46</v>
      </c>
    </row>
    <row r="248" spans="1:65" s="7" customFormat="1" ht="22.9" customHeight="1" x14ac:dyDescent="0.2">
      <c r="B248" s="96"/>
      <c r="C248" s="97"/>
      <c r="D248" s="98" t="s">
        <v>42</v>
      </c>
      <c r="E248" s="110" t="s">
        <v>310</v>
      </c>
      <c r="F248" s="110" t="s">
        <v>311</v>
      </c>
      <c r="G248" s="97"/>
      <c r="H248" s="97"/>
      <c r="I248" s="100"/>
      <c r="J248" s="111">
        <f>BK248</f>
        <v>0</v>
      </c>
      <c r="K248" s="97"/>
      <c r="L248" s="102"/>
      <c r="M248" s="103"/>
      <c r="N248" s="104"/>
      <c r="O248" s="104"/>
      <c r="P248" s="105">
        <f>SUM(P249:P253)</f>
        <v>0</v>
      </c>
      <c r="Q248" s="104"/>
      <c r="R248" s="105">
        <f>SUM(R249:R253)</f>
        <v>3.64E-3</v>
      </c>
      <c r="S248" s="104"/>
      <c r="T248" s="106">
        <f>SUM(T249:T253)</f>
        <v>0</v>
      </c>
      <c r="AR248" s="107" t="s">
        <v>46</v>
      </c>
      <c r="AT248" s="108" t="s">
        <v>42</v>
      </c>
      <c r="AU248" s="108" t="s">
        <v>45</v>
      </c>
      <c r="AY248" s="107" t="s">
        <v>97</v>
      </c>
      <c r="BK248" s="109">
        <f>SUM(BK249:BK253)</f>
        <v>0</v>
      </c>
    </row>
    <row r="249" spans="1:65" s="2" customFormat="1" ht="24.2" customHeight="1" x14ac:dyDescent="0.2">
      <c r="A249" s="21"/>
      <c r="B249" s="22"/>
      <c r="C249" s="112" t="s">
        <v>312</v>
      </c>
      <c r="D249" s="112" t="s">
        <v>99</v>
      </c>
      <c r="E249" s="113" t="s">
        <v>313</v>
      </c>
      <c r="F249" s="114" t="s">
        <v>314</v>
      </c>
      <c r="G249" s="115" t="s">
        <v>146</v>
      </c>
      <c r="H249" s="116">
        <v>4</v>
      </c>
      <c r="I249" s="117"/>
      <c r="J249" s="118">
        <f>ROUND(I249*H249,2)</f>
        <v>0</v>
      </c>
      <c r="K249" s="114" t="s">
        <v>103</v>
      </c>
      <c r="L249" s="24"/>
      <c r="M249" s="119" t="s">
        <v>9</v>
      </c>
      <c r="N249" s="120" t="s">
        <v>30</v>
      </c>
      <c r="O249" s="30"/>
      <c r="P249" s="121">
        <f>O249*H249</f>
        <v>0</v>
      </c>
      <c r="Q249" s="121">
        <v>9.1E-4</v>
      </c>
      <c r="R249" s="121">
        <f>Q249*H249</f>
        <v>3.64E-3</v>
      </c>
      <c r="S249" s="121">
        <v>0</v>
      </c>
      <c r="T249" s="122">
        <f>S249*H249</f>
        <v>0</v>
      </c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R249" s="123" t="s">
        <v>200</v>
      </c>
      <c r="AT249" s="123" t="s">
        <v>99</v>
      </c>
      <c r="AU249" s="123" t="s">
        <v>46</v>
      </c>
      <c r="AY249" s="12" t="s">
        <v>97</v>
      </c>
      <c r="BE249" s="124">
        <f>IF(N249="základní",J249,0)</f>
        <v>0</v>
      </c>
      <c r="BF249" s="124">
        <f>IF(N249="snížená",J249,0)</f>
        <v>0</v>
      </c>
      <c r="BG249" s="124">
        <f>IF(N249="zákl. přenesená",J249,0)</f>
        <v>0</v>
      </c>
      <c r="BH249" s="124">
        <f>IF(N249="sníž. přenesená",J249,0)</f>
        <v>0</v>
      </c>
      <c r="BI249" s="124">
        <f>IF(N249="nulová",J249,0)</f>
        <v>0</v>
      </c>
      <c r="BJ249" s="12" t="s">
        <v>45</v>
      </c>
      <c r="BK249" s="124">
        <f>ROUND(I249*H249,2)</f>
        <v>0</v>
      </c>
      <c r="BL249" s="12" t="s">
        <v>200</v>
      </c>
      <c r="BM249" s="123" t="s">
        <v>315</v>
      </c>
    </row>
    <row r="250" spans="1:65" s="2" customFormat="1" x14ac:dyDescent="0.2">
      <c r="A250" s="21"/>
      <c r="B250" s="22"/>
      <c r="C250" s="23"/>
      <c r="D250" s="125" t="s">
        <v>106</v>
      </c>
      <c r="E250" s="23"/>
      <c r="F250" s="126" t="s">
        <v>316</v>
      </c>
      <c r="G250" s="23"/>
      <c r="H250" s="23"/>
      <c r="I250" s="127"/>
      <c r="J250" s="23"/>
      <c r="K250" s="23"/>
      <c r="L250" s="24"/>
      <c r="M250" s="128"/>
      <c r="N250" s="129"/>
      <c r="O250" s="30"/>
      <c r="P250" s="30"/>
      <c r="Q250" s="30"/>
      <c r="R250" s="30"/>
      <c r="S250" s="30"/>
      <c r="T250" s="3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T250" s="12" t="s">
        <v>106</v>
      </c>
      <c r="AU250" s="12" t="s">
        <v>46</v>
      </c>
    </row>
    <row r="251" spans="1:65" s="8" customFormat="1" x14ac:dyDescent="0.2">
      <c r="B251" s="130"/>
      <c r="C251" s="131"/>
      <c r="D251" s="132" t="s">
        <v>108</v>
      </c>
      <c r="E251" s="133" t="s">
        <v>9</v>
      </c>
      <c r="F251" s="134" t="s">
        <v>317</v>
      </c>
      <c r="G251" s="131"/>
      <c r="H251" s="133" t="s">
        <v>9</v>
      </c>
      <c r="I251" s="135"/>
      <c r="J251" s="131"/>
      <c r="K251" s="131"/>
      <c r="L251" s="136"/>
      <c r="M251" s="137"/>
      <c r="N251" s="138"/>
      <c r="O251" s="138"/>
      <c r="P251" s="138"/>
      <c r="Q251" s="138"/>
      <c r="R251" s="138"/>
      <c r="S251" s="138"/>
      <c r="T251" s="139"/>
      <c r="AT251" s="140" t="s">
        <v>108</v>
      </c>
      <c r="AU251" s="140" t="s">
        <v>46</v>
      </c>
      <c r="AV251" s="8" t="s">
        <v>45</v>
      </c>
      <c r="AW251" s="8" t="s">
        <v>21</v>
      </c>
      <c r="AX251" s="8" t="s">
        <v>43</v>
      </c>
      <c r="AY251" s="140" t="s">
        <v>97</v>
      </c>
    </row>
    <row r="252" spans="1:65" s="9" customFormat="1" x14ac:dyDescent="0.2">
      <c r="B252" s="141"/>
      <c r="C252" s="142"/>
      <c r="D252" s="132" t="s">
        <v>108</v>
      </c>
      <c r="E252" s="143" t="s">
        <v>9</v>
      </c>
      <c r="F252" s="144" t="s">
        <v>104</v>
      </c>
      <c r="G252" s="142"/>
      <c r="H252" s="145">
        <v>4</v>
      </c>
      <c r="I252" s="146"/>
      <c r="J252" s="142"/>
      <c r="K252" s="142"/>
      <c r="L252" s="147"/>
      <c r="M252" s="148"/>
      <c r="N252" s="149"/>
      <c r="O252" s="149"/>
      <c r="P252" s="149"/>
      <c r="Q252" s="149"/>
      <c r="R252" s="149"/>
      <c r="S252" s="149"/>
      <c r="T252" s="150"/>
      <c r="AT252" s="151" t="s">
        <v>108</v>
      </c>
      <c r="AU252" s="151" t="s">
        <v>46</v>
      </c>
      <c r="AV252" s="9" t="s">
        <v>46</v>
      </c>
      <c r="AW252" s="9" t="s">
        <v>21</v>
      </c>
      <c r="AX252" s="9" t="s">
        <v>43</v>
      </c>
      <c r="AY252" s="151" t="s">
        <v>97</v>
      </c>
    </row>
    <row r="253" spans="1:65" s="10" customFormat="1" x14ac:dyDescent="0.2">
      <c r="B253" s="152"/>
      <c r="C253" s="153"/>
      <c r="D253" s="132" t="s">
        <v>108</v>
      </c>
      <c r="E253" s="154" t="s">
        <v>9</v>
      </c>
      <c r="F253" s="155" t="s">
        <v>111</v>
      </c>
      <c r="G253" s="153"/>
      <c r="H253" s="156">
        <v>4</v>
      </c>
      <c r="I253" s="157"/>
      <c r="J253" s="153"/>
      <c r="K253" s="153"/>
      <c r="L253" s="158"/>
      <c r="M253" s="159"/>
      <c r="N253" s="160"/>
      <c r="O253" s="160"/>
      <c r="P253" s="160"/>
      <c r="Q253" s="160"/>
      <c r="R253" s="160"/>
      <c r="S253" s="160"/>
      <c r="T253" s="161"/>
      <c r="AT253" s="162" t="s">
        <v>108</v>
      </c>
      <c r="AU253" s="162" t="s">
        <v>46</v>
      </c>
      <c r="AV253" s="10" t="s">
        <v>104</v>
      </c>
      <c r="AW253" s="10" t="s">
        <v>21</v>
      </c>
      <c r="AX253" s="10" t="s">
        <v>45</v>
      </c>
      <c r="AY253" s="162" t="s">
        <v>97</v>
      </c>
    </row>
    <row r="254" spans="1:65" s="7" customFormat="1" ht="22.9" customHeight="1" x14ac:dyDescent="0.2">
      <c r="B254" s="96"/>
      <c r="C254" s="97"/>
      <c r="D254" s="98" t="s">
        <v>42</v>
      </c>
      <c r="E254" s="110" t="s">
        <v>318</v>
      </c>
      <c r="F254" s="110" t="s">
        <v>319</v>
      </c>
      <c r="G254" s="97"/>
      <c r="H254" s="97"/>
      <c r="I254" s="100"/>
      <c r="J254" s="111">
        <f>BK254</f>
        <v>0</v>
      </c>
      <c r="K254" s="97"/>
      <c r="L254" s="102"/>
      <c r="M254" s="103"/>
      <c r="N254" s="104"/>
      <c r="O254" s="104"/>
      <c r="P254" s="105">
        <f>SUM(P255:P264)</f>
        <v>0</v>
      </c>
      <c r="Q254" s="104"/>
      <c r="R254" s="105">
        <f>SUM(R255:R264)</f>
        <v>2.5000000000000001E-2</v>
      </c>
      <c r="S254" s="104"/>
      <c r="T254" s="106">
        <f>SUM(T255:T264)</f>
        <v>0</v>
      </c>
      <c r="AR254" s="107" t="s">
        <v>46</v>
      </c>
      <c r="AT254" s="108" t="s">
        <v>42</v>
      </c>
      <c r="AU254" s="108" t="s">
        <v>45</v>
      </c>
      <c r="AY254" s="107" t="s">
        <v>97</v>
      </c>
      <c r="BK254" s="109">
        <f>SUM(BK255:BK264)</f>
        <v>0</v>
      </c>
    </row>
    <row r="255" spans="1:65" s="2" customFormat="1" ht="21.75" customHeight="1" x14ac:dyDescent="0.2">
      <c r="A255" s="21"/>
      <c r="B255" s="22"/>
      <c r="C255" s="112" t="s">
        <v>320</v>
      </c>
      <c r="D255" s="112" t="s">
        <v>99</v>
      </c>
      <c r="E255" s="113" t="s">
        <v>321</v>
      </c>
      <c r="F255" s="114" t="s">
        <v>322</v>
      </c>
      <c r="G255" s="115" t="s">
        <v>146</v>
      </c>
      <c r="H255" s="116">
        <v>1</v>
      </c>
      <c r="I255" s="117"/>
      <c r="J255" s="118">
        <f>ROUND(I255*H255,2)</f>
        <v>0</v>
      </c>
      <c r="K255" s="114" t="s">
        <v>103</v>
      </c>
      <c r="L255" s="24"/>
      <c r="M255" s="119" t="s">
        <v>9</v>
      </c>
      <c r="N255" s="120" t="s">
        <v>30</v>
      </c>
      <c r="O255" s="30"/>
      <c r="P255" s="121">
        <f>O255*H255</f>
        <v>0</v>
      </c>
      <c r="Q255" s="121">
        <v>0</v>
      </c>
      <c r="R255" s="121">
        <f>Q255*H255</f>
        <v>0</v>
      </c>
      <c r="S255" s="121">
        <v>0</v>
      </c>
      <c r="T255" s="122">
        <f>S255*H255</f>
        <v>0</v>
      </c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R255" s="123" t="s">
        <v>200</v>
      </c>
      <c r="AT255" s="123" t="s">
        <v>99</v>
      </c>
      <c r="AU255" s="123" t="s">
        <v>46</v>
      </c>
      <c r="AY255" s="12" t="s">
        <v>97</v>
      </c>
      <c r="BE255" s="124">
        <f>IF(N255="základní",J255,0)</f>
        <v>0</v>
      </c>
      <c r="BF255" s="124">
        <f>IF(N255="snížená",J255,0)</f>
        <v>0</v>
      </c>
      <c r="BG255" s="124">
        <f>IF(N255="zákl. přenesená",J255,0)</f>
        <v>0</v>
      </c>
      <c r="BH255" s="124">
        <f>IF(N255="sníž. přenesená",J255,0)</f>
        <v>0</v>
      </c>
      <c r="BI255" s="124">
        <f>IF(N255="nulová",J255,0)</f>
        <v>0</v>
      </c>
      <c r="BJ255" s="12" t="s">
        <v>45</v>
      </c>
      <c r="BK255" s="124">
        <f>ROUND(I255*H255,2)</f>
        <v>0</v>
      </c>
      <c r="BL255" s="12" t="s">
        <v>200</v>
      </c>
      <c r="BM255" s="123" t="s">
        <v>323</v>
      </c>
    </row>
    <row r="256" spans="1:65" s="2" customFormat="1" x14ac:dyDescent="0.2">
      <c r="A256" s="21"/>
      <c r="B256" s="22"/>
      <c r="C256" s="23"/>
      <c r="D256" s="125" t="s">
        <v>106</v>
      </c>
      <c r="E256" s="23"/>
      <c r="F256" s="126" t="s">
        <v>324</v>
      </c>
      <c r="G256" s="23"/>
      <c r="H256" s="23"/>
      <c r="I256" s="127"/>
      <c r="J256" s="23"/>
      <c r="K256" s="23"/>
      <c r="L256" s="24"/>
      <c r="M256" s="128"/>
      <c r="N256" s="129"/>
      <c r="O256" s="30"/>
      <c r="P256" s="30"/>
      <c r="Q256" s="30"/>
      <c r="R256" s="30"/>
      <c r="S256" s="30"/>
      <c r="T256" s="3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T256" s="12" t="s">
        <v>106</v>
      </c>
      <c r="AU256" s="12" t="s">
        <v>46</v>
      </c>
    </row>
    <row r="257" spans="1:65" s="8" customFormat="1" x14ac:dyDescent="0.2">
      <c r="B257" s="130"/>
      <c r="C257" s="131"/>
      <c r="D257" s="132" t="s">
        <v>108</v>
      </c>
      <c r="E257" s="133" t="s">
        <v>9</v>
      </c>
      <c r="F257" s="134" t="s">
        <v>127</v>
      </c>
      <c r="G257" s="131"/>
      <c r="H257" s="133" t="s">
        <v>9</v>
      </c>
      <c r="I257" s="135"/>
      <c r="J257" s="131"/>
      <c r="K257" s="131"/>
      <c r="L257" s="136"/>
      <c r="M257" s="137"/>
      <c r="N257" s="138"/>
      <c r="O257" s="138"/>
      <c r="P257" s="138"/>
      <c r="Q257" s="138"/>
      <c r="R257" s="138"/>
      <c r="S257" s="138"/>
      <c r="T257" s="139"/>
      <c r="AT257" s="140" t="s">
        <v>108</v>
      </c>
      <c r="AU257" s="140" t="s">
        <v>46</v>
      </c>
      <c r="AV257" s="8" t="s">
        <v>45</v>
      </c>
      <c r="AW257" s="8" t="s">
        <v>21</v>
      </c>
      <c r="AX257" s="8" t="s">
        <v>43</v>
      </c>
      <c r="AY257" s="140" t="s">
        <v>97</v>
      </c>
    </row>
    <row r="258" spans="1:65" s="9" customFormat="1" x14ac:dyDescent="0.2">
      <c r="B258" s="141"/>
      <c r="C258" s="142"/>
      <c r="D258" s="132" t="s">
        <v>108</v>
      </c>
      <c r="E258" s="143" t="s">
        <v>9</v>
      </c>
      <c r="F258" s="144" t="s">
        <v>325</v>
      </c>
      <c r="G258" s="142"/>
      <c r="H258" s="145">
        <v>1</v>
      </c>
      <c r="I258" s="146"/>
      <c r="J258" s="142"/>
      <c r="K258" s="142"/>
      <c r="L258" s="147"/>
      <c r="M258" s="148"/>
      <c r="N258" s="149"/>
      <c r="O258" s="149"/>
      <c r="P258" s="149"/>
      <c r="Q258" s="149"/>
      <c r="R258" s="149"/>
      <c r="S258" s="149"/>
      <c r="T258" s="150"/>
      <c r="AT258" s="151" t="s">
        <v>108</v>
      </c>
      <c r="AU258" s="151" t="s">
        <v>46</v>
      </c>
      <c r="AV258" s="9" t="s">
        <v>46</v>
      </c>
      <c r="AW258" s="9" t="s">
        <v>21</v>
      </c>
      <c r="AX258" s="9" t="s">
        <v>43</v>
      </c>
      <c r="AY258" s="151" t="s">
        <v>97</v>
      </c>
    </row>
    <row r="259" spans="1:65" s="10" customFormat="1" x14ac:dyDescent="0.2">
      <c r="B259" s="152"/>
      <c r="C259" s="153"/>
      <c r="D259" s="132" t="s">
        <v>108</v>
      </c>
      <c r="E259" s="154" t="s">
        <v>9</v>
      </c>
      <c r="F259" s="155" t="s">
        <v>111</v>
      </c>
      <c r="G259" s="153"/>
      <c r="H259" s="156">
        <v>1</v>
      </c>
      <c r="I259" s="157"/>
      <c r="J259" s="153"/>
      <c r="K259" s="153"/>
      <c r="L259" s="158"/>
      <c r="M259" s="159"/>
      <c r="N259" s="160"/>
      <c r="O259" s="160"/>
      <c r="P259" s="160"/>
      <c r="Q259" s="160"/>
      <c r="R259" s="160"/>
      <c r="S259" s="160"/>
      <c r="T259" s="161"/>
      <c r="AT259" s="162" t="s">
        <v>108</v>
      </c>
      <c r="AU259" s="162" t="s">
        <v>46</v>
      </c>
      <c r="AV259" s="10" t="s">
        <v>104</v>
      </c>
      <c r="AW259" s="10" t="s">
        <v>21</v>
      </c>
      <c r="AX259" s="10" t="s">
        <v>45</v>
      </c>
      <c r="AY259" s="162" t="s">
        <v>97</v>
      </c>
    </row>
    <row r="260" spans="1:65" s="2" customFormat="1" ht="16.5" customHeight="1" x14ac:dyDescent="0.2">
      <c r="A260" s="21"/>
      <c r="B260" s="22"/>
      <c r="C260" s="163" t="s">
        <v>326</v>
      </c>
      <c r="D260" s="163" t="s">
        <v>136</v>
      </c>
      <c r="E260" s="164" t="s">
        <v>327</v>
      </c>
      <c r="F260" s="165" t="s">
        <v>328</v>
      </c>
      <c r="G260" s="166" t="s">
        <v>146</v>
      </c>
      <c r="H260" s="167">
        <v>1</v>
      </c>
      <c r="I260" s="168"/>
      <c r="J260" s="169">
        <f>ROUND(I260*H260,2)</f>
        <v>0</v>
      </c>
      <c r="K260" s="165" t="s">
        <v>329</v>
      </c>
      <c r="L260" s="170"/>
      <c r="M260" s="171" t="s">
        <v>9</v>
      </c>
      <c r="N260" s="172" t="s">
        <v>30</v>
      </c>
      <c r="O260" s="30"/>
      <c r="P260" s="121">
        <f>O260*H260</f>
        <v>0</v>
      </c>
      <c r="Q260" s="121">
        <v>2.5000000000000001E-2</v>
      </c>
      <c r="R260" s="121">
        <f>Q260*H260</f>
        <v>2.5000000000000001E-2</v>
      </c>
      <c r="S260" s="121">
        <v>0</v>
      </c>
      <c r="T260" s="122">
        <f>S260*H260</f>
        <v>0</v>
      </c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R260" s="123" t="s">
        <v>300</v>
      </c>
      <c r="AT260" s="123" t="s">
        <v>136</v>
      </c>
      <c r="AU260" s="123" t="s">
        <v>46</v>
      </c>
      <c r="AY260" s="12" t="s">
        <v>97</v>
      </c>
      <c r="BE260" s="124">
        <f>IF(N260="základní",J260,0)</f>
        <v>0</v>
      </c>
      <c r="BF260" s="124">
        <f>IF(N260="snížená",J260,0)</f>
        <v>0</v>
      </c>
      <c r="BG260" s="124">
        <f>IF(N260="zákl. přenesená",J260,0)</f>
        <v>0</v>
      </c>
      <c r="BH260" s="124">
        <f>IF(N260="sníž. přenesená",J260,0)</f>
        <v>0</v>
      </c>
      <c r="BI260" s="124">
        <f>IF(N260="nulová",J260,0)</f>
        <v>0</v>
      </c>
      <c r="BJ260" s="12" t="s">
        <v>45</v>
      </c>
      <c r="BK260" s="124">
        <f>ROUND(I260*H260,2)</f>
        <v>0</v>
      </c>
      <c r="BL260" s="12" t="s">
        <v>200</v>
      </c>
      <c r="BM260" s="123" t="s">
        <v>330</v>
      </c>
    </row>
    <row r="261" spans="1:65" s="2" customFormat="1" ht="24.2" customHeight="1" x14ac:dyDescent="0.2">
      <c r="A261" s="21"/>
      <c r="B261" s="22"/>
      <c r="C261" s="112" t="s">
        <v>331</v>
      </c>
      <c r="D261" s="112" t="s">
        <v>99</v>
      </c>
      <c r="E261" s="113" t="s">
        <v>332</v>
      </c>
      <c r="F261" s="114" t="s">
        <v>333</v>
      </c>
      <c r="G261" s="115" t="s">
        <v>264</v>
      </c>
      <c r="H261" s="116">
        <v>2.5000000000000001E-2</v>
      </c>
      <c r="I261" s="117"/>
      <c r="J261" s="118">
        <f>ROUND(I261*H261,2)</f>
        <v>0</v>
      </c>
      <c r="K261" s="114" t="s">
        <v>103</v>
      </c>
      <c r="L261" s="24"/>
      <c r="M261" s="119" t="s">
        <v>9</v>
      </c>
      <c r="N261" s="120" t="s">
        <v>30</v>
      </c>
      <c r="O261" s="30"/>
      <c r="P261" s="121">
        <f>O261*H261</f>
        <v>0</v>
      </c>
      <c r="Q261" s="121">
        <v>0</v>
      </c>
      <c r="R261" s="121">
        <f>Q261*H261</f>
        <v>0</v>
      </c>
      <c r="S261" s="121">
        <v>0</v>
      </c>
      <c r="T261" s="122">
        <f>S261*H261</f>
        <v>0</v>
      </c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R261" s="123" t="s">
        <v>200</v>
      </c>
      <c r="AT261" s="123" t="s">
        <v>99</v>
      </c>
      <c r="AU261" s="123" t="s">
        <v>46</v>
      </c>
      <c r="AY261" s="12" t="s">
        <v>97</v>
      </c>
      <c r="BE261" s="124">
        <f>IF(N261="základní",J261,0)</f>
        <v>0</v>
      </c>
      <c r="BF261" s="124">
        <f>IF(N261="snížená",J261,0)</f>
        <v>0</v>
      </c>
      <c r="BG261" s="124">
        <f>IF(N261="zákl. přenesená",J261,0)</f>
        <v>0</v>
      </c>
      <c r="BH261" s="124">
        <f>IF(N261="sníž. přenesená",J261,0)</f>
        <v>0</v>
      </c>
      <c r="BI261" s="124">
        <f>IF(N261="nulová",J261,0)</f>
        <v>0</v>
      </c>
      <c r="BJ261" s="12" t="s">
        <v>45</v>
      </c>
      <c r="BK261" s="124">
        <f>ROUND(I261*H261,2)</f>
        <v>0</v>
      </c>
      <c r="BL261" s="12" t="s">
        <v>200</v>
      </c>
      <c r="BM261" s="123" t="s">
        <v>334</v>
      </c>
    </row>
    <row r="262" spans="1:65" s="2" customFormat="1" x14ac:dyDescent="0.2">
      <c r="A262" s="21"/>
      <c r="B262" s="22"/>
      <c r="C262" s="23"/>
      <c r="D262" s="125" t="s">
        <v>106</v>
      </c>
      <c r="E262" s="23"/>
      <c r="F262" s="126" t="s">
        <v>335</v>
      </c>
      <c r="G262" s="23"/>
      <c r="H262" s="23"/>
      <c r="I262" s="127"/>
      <c r="J262" s="23"/>
      <c r="K262" s="23"/>
      <c r="L262" s="24"/>
      <c r="M262" s="128"/>
      <c r="N262" s="129"/>
      <c r="O262" s="30"/>
      <c r="P262" s="30"/>
      <c r="Q262" s="30"/>
      <c r="R262" s="30"/>
      <c r="S262" s="30"/>
      <c r="T262" s="3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T262" s="12" t="s">
        <v>106</v>
      </c>
      <c r="AU262" s="12" t="s">
        <v>46</v>
      </c>
    </row>
    <row r="263" spans="1:65" s="2" customFormat="1" ht="24.2" customHeight="1" x14ac:dyDescent="0.2">
      <c r="A263" s="21"/>
      <c r="B263" s="22"/>
      <c r="C263" s="112" t="s">
        <v>336</v>
      </c>
      <c r="D263" s="112" t="s">
        <v>99</v>
      </c>
      <c r="E263" s="113" t="s">
        <v>337</v>
      </c>
      <c r="F263" s="114" t="s">
        <v>338</v>
      </c>
      <c r="G263" s="115" t="s">
        <v>264</v>
      </c>
      <c r="H263" s="116">
        <v>2.5000000000000001E-2</v>
      </c>
      <c r="I263" s="117"/>
      <c r="J263" s="118">
        <f>ROUND(I263*H263,2)</f>
        <v>0</v>
      </c>
      <c r="K263" s="114" t="s">
        <v>103</v>
      </c>
      <c r="L263" s="24"/>
      <c r="M263" s="119" t="s">
        <v>9</v>
      </c>
      <c r="N263" s="120" t="s">
        <v>30</v>
      </c>
      <c r="O263" s="30"/>
      <c r="P263" s="121">
        <f>O263*H263</f>
        <v>0</v>
      </c>
      <c r="Q263" s="121">
        <v>0</v>
      </c>
      <c r="R263" s="121">
        <f>Q263*H263</f>
        <v>0</v>
      </c>
      <c r="S263" s="121">
        <v>0</v>
      </c>
      <c r="T263" s="122">
        <f>S263*H263</f>
        <v>0</v>
      </c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R263" s="123" t="s">
        <v>200</v>
      </c>
      <c r="AT263" s="123" t="s">
        <v>99</v>
      </c>
      <c r="AU263" s="123" t="s">
        <v>46</v>
      </c>
      <c r="AY263" s="12" t="s">
        <v>97</v>
      </c>
      <c r="BE263" s="124">
        <f>IF(N263="základní",J263,0)</f>
        <v>0</v>
      </c>
      <c r="BF263" s="124">
        <f>IF(N263="snížená",J263,0)</f>
        <v>0</v>
      </c>
      <c r="BG263" s="124">
        <f>IF(N263="zákl. přenesená",J263,0)</f>
        <v>0</v>
      </c>
      <c r="BH263" s="124">
        <f>IF(N263="sníž. přenesená",J263,0)</f>
        <v>0</v>
      </c>
      <c r="BI263" s="124">
        <f>IF(N263="nulová",J263,0)</f>
        <v>0</v>
      </c>
      <c r="BJ263" s="12" t="s">
        <v>45</v>
      </c>
      <c r="BK263" s="124">
        <f>ROUND(I263*H263,2)</f>
        <v>0</v>
      </c>
      <c r="BL263" s="12" t="s">
        <v>200</v>
      </c>
      <c r="BM263" s="123" t="s">
        <v>339</v>
      </c>
    </row>
    <row r="264" spans="1:65" s="2" customFormat="1" x14ac:dyDescent="0.2">
      <c r="A264" s="21"/>
      <c r="B264" s="22"/>
      <c r="C264" s="23"/>
      <c r="D264" s="125" t="s">
        <v>106</v>
      </c>
      <c r="E264" s="23"/>
      <c r="F264" s="126" t="s">
        <v>340</v>
      </c>
      <c r="G264" s="23"/>
      <c r="H264" s="23"/>
      <c r="I264" s="127"/>
      <c r="J264" s="23"/>
      <c r="K264" s="23"/>
      <c r="L264" s="24"/>
      <c r="M264" s="128"/>
      <c r="N264" s="129"/>
      <c r="O264" s="30"/>
      <c r="P264" s="30"/>
      <c r="Q264" s="30"/>
      <c r="R264" s="30"/>
      <c r="S264" s="30"/>
      <c r="T264" s="3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T264" s="12" t="s">
        <v>106</v>
      </c>
      <c r="AU264" s="12" t="s">
        <v>46</v>
      </c>
    </row>
    <row r="265" spans="1:65" s="7" customFormat="1" ht="22.9" customHeight="1" x14ac:dyDescent="0.2">
      <c r="B265" s="96"/>
      <c r="C265" s="97"/>
      <c r="D265" s="98" t="s">
        <v>42</v>
      </c>
      <c r="E265" s="110" t="s">
        <v>341</v>
      </c>
      <c r="F265" s="110" t="s">
        <v>342</v>
      </c>
      <c r="G265" s="97"/>
      <c r="H265" s="97"/>
      <c r="I265" s="100"/>
      <c r="J265" s="111">
        <f>BK265</f>
        <v>0</v>
      </c>
      <c r="K265" s="97"/>
      <c r="L265" s="102"/>
      <c r="M265" s="103"/>
      <c r="N265" s="104"/>
      <c r="O265" s="104"/>
      <c r="P265" s="105">
        <f>SUM(P266:P276)</f>
        <v>0</v>
      </c>
      <c r="Q265" s="104"/>
      <c r="R265" s="105">
        <f>SUM(R266:R276)</f>
        <v>5.7000000000000002E-3</v>
      </c>
      <c r="S265" s="104"/>
      <c r="T265" s="106">
        <f>SUM(T266:T276)</f>
        <v>0</v>
      </c>
      <c r="AR265" s="107" t="s">
        <v>46</v>
      </c>
      <c r="AT265" s="108" t="s">
        <v>42</v>
      </c>
      <c r="AU265" s="108" t="s">
        <v>45</v>
      </c>
      <c r="AY265" s="107" t="s">
        <v>97</v>
      </c>
      <c r="BK265" s="109">
        <f>SUM(BK266:BK276)</f>
        <v>0</v>
      </c>
    </row>
    <row r="266" spans="1:65" s="2" customFormat="1" ht="24.2" customHeight="1" x14ac:dyDescent="0.2">
      <c r="A266" s="21"/>
      <c r="B266" s="22"/>
      <c r="C266" s="112" t="s">
        <v>343</v>
      </c>
      <c r="D266" s="112" t="s">
        <v>99</v>
      </c>
      <c r="E266" s="113" t="s">
        <v>344</v>
      </c>
      <c r="F266" s="114" t="s">
        <v>345</v>
      </c>
      <c r="G266" s="115" t="s">
        <v>146</v>
      </c>
      <c r="H266" s="116">
        <v>1</v>
      </c>
      <c r="I266" s="117"/>
      <c r="J266" s="118">
        <f>ROUND(I266*H266,2)</f>
        <v>0</v>
      </c>
      <c r="K266" s="114" t="s">
        <v>103</v>
      </c>
      <c r="L266" s="24"/>
      <c r="M266" s="119" t="s">
        <v>9</v>
      </c>
      <c r="N266" s="120" t="s">
        <v>30</v>
      </c>
      <c r="O266" s="30"/>
      <c r="P266" s="121">
        <f>O266*H266</f>
        <v>0</v>
      </c>
      <c r="Q266" s="121">
        <v>0</v>
      </c>
      <c r="R266" s="121">
        <f>Q266*H266</f>
        <v>0</v>
      </c>
      <c r="S266" s="121">
        <v>0</v>
      </c>
      <c r="T266" s="122">
        <f>S266*H266</f>
        <v>0</v>
      </c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R266" s="123" t="s">
        <v>200</v>
      </c>
      <c r="AT266" s="123" t="s">
        <v>99</v>
      </c>
      <c r="AU266" s="123" t="s">
        <v>46</v>
      </c>
      <c r="AY266" s="12" t="s">
        <v>97</v>
      </c>
      <c r="BE266" s="124">
        <f>IF(N266="základní",J266,0)</f>
        <v>0</v>
      </c>
      <c r="BF266" s="124">
        <f>IF(N266="snížená",J266,0)</f>
        <v>0</v>
      </c>
      <c r="BG266" s="124">
        <f>IF(N266="zákl. přenesená",J266,0)</f>
        <v>0</v>
      </c>
      <c r="BH266" s="124">
        <f>IF(N266="sníž. přenesená",J266,0)</f>
        <v>0</v>
      </c>
      <c r="BI266" s="124">
        <f>IF(N266="nulová",J266,0)</f>
        <v>0</v>
      </c>
      <c r="BJ266" s="12" t="s">
        <v>45</v>
      </c>
      <c r="BK266" s="124">
        <f>ROUND(I266*H266,2)</f>
        <v>0</v>
      </c>
      <c r="BL266" s="12" t="s">
        <v>200</v>
      </c>
      <c r="BM266" s="123" t="s">
        <v>346</v>
      </c>
    </row>
    <row r="267" spans="1:65" s="2" customFormat="1" x14ac:dyDescent="0.2">
      <c r="A267" s="21"/>
      <c r="B267" s="22"/>
      <c r="C267" s="23"/>
      <c r="D267" s="125" t="s">
        <v>106</v>
      </c>
      <c r="E267" s="23"/>
      <c r="F267" s="126" t="s">
        <v>347</v>
      </c>
      <c r="G267" s="23"/>
      <c r="H267" s="23"/>
      <c r="I267" s="127"/>
      <c r="J267" s="23"/>
      <c r="K267" s="23"/>
      <c r="L267" s="24"/>
      <c r="M267" s="128"/>
      <c r="N267" s="129"/>
      <c r="O267" s="30"/>
      <c r="P267" s="30"/>
      <c r="Q267" s="30"/>
      <c r="R267" s="30"/>
      <c r="S267" s="30"/>
      <c r="T267" s="3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T267" s="12" t="s">
        <v>106</v>
      </c>
      <c r="AU267" s="12" t="s">
        <v>46</v>
      </c>
    </row>
    <row r="268" spans="1:65" s="8" customFormat="1" x14ac:dyDescent="0.2">
      <c r="B268" s="130"/>
      <c r="C268" s="131"/>
      <c r="D268" s="132" t="s">
        <v>108</v>
      </c>
      <c r="E268" s="133" t="s">
        <v>9</v>
      </c>
      <c r="F268" s="134" t="s">
        <v>127</v>
      </c>
      <c r="G268" s="131"/>
      <c r="H268" s="133" t="s">
        <v>9</v>
      </c>
      <c r="I268" s="135"/>
      <c r="J268" s="131"/>
      <c r="K268" s="131"/>
      <c r="L268" s="136"/>
      <c r="M268" s="137"/>
      <c r="N268" s="138"/>
      <c r="O268" s="138"/>
      <c r="P268" s="138"/>
      <c r="Q268" s="138"/>
      <c r="R268" s="138"/>
      <c r="S268" s="138"/>
      <c r="T268" s="139"/>
      <c r="AT268" s="140" t="s">
        <v>108</v>
      </c>
      <c r="AU268" s="140" t="s">
        <v>46</v>
      </c>
      <c r="AV268" s="8" t="s">
        <v>45</v>
      </c>
      <c r="AW268" s="8" t="s">
        <v>21</v>
      </c>
      <c r="AX268" s="8" t="s">
        <v>43</v>
      </c>
      <c r="AY268" s="140" t="s">
        <v>97</v>
      </c>
    </row>
    <row r="269" spans="1:65" s="9" customFormat="1" x14ac:dyDescent="0.2">
      <c r="B269" s="141"/>
      <c r="C269" s="142"/>
      <c r="D269" s="132" t="s">
        <v>108</v>
      </c>
      <c r="E269" s="143" t="s">
        <v>9</v>
      </c>
      <c r="F269" s="144" t="s">
        <v>348</v>
      </c>
      <c r="G269" s="142"/>
      <c r="H269" s="145">
        <v>1</v>
      </c>
      <c r="I269" s="146"/>
      <c r="J269" s="142"/>
      <c r="K269" s="142"/>
      <c r="L269" s="147"/>
      <c r="M269" s="148"/>
      <c r="N269" s="149"/>
      <c r="O269" s="149"/>
      <c r="P269" s="149"/>
      <c r="Q269" s="149"/>
      <c r="R269" s="149"/>
      <c r="S269" s="149"/>
      <c r="T269" s="150"/>
      <c r="AT269" s="151" t="s">
        <v>108</v>
      </c>
      <c r="AU269" s="151" t="s">
        <v>46</v>
      </c>
      <c r="AV269" s="9" t="s">
        <v>46</v>
      </c>
      <c r="AW269" s="9" t="s">
        <v>21</v>
      </c>
      <c r="AX269" s="9" t="s">
        <v>43</v>
      </c>
      <c r="AY269" s="151" t="s">
        <v>97</v>
      </c>
    </row>
    <row r="270" spans="1:65" s="10" customFormat="1" x14ac:dyDescent="0.2">
      <c r="B270" s="152"/>
      <c r="C270" s="153"/>
      <c r="D270" s="132" t="s">
        <v>108</v>
      </c>
      <c r="E270" s="154" t="s">
        <v>9</v>
      </c>
      <c r="F270" s="155" t="s">
        <v>111</v>
      </c>
      <c r="G270" s="153"/>
      <c r="H270" s="156">
        <v>1</v>
      </c>
      <c r="I270" s="157"/>
      <c r="J270" s="153"/>
      <c r="K270" s="153"/>
      <c r="L270" s="158"/>
      <c r="M270" s="159"/>
      <c r="N270" s="160"/>
      <c r="O270" s="160"/>
      <c r="P270" s="160"/>
      <c r="Q270" s="160"/>
      <c r="R270" s="160"/>
      <c r="S270" s="160"/>
      <c r="T270" s="161"/>
      <c r="AT270" s="162" t="s">
        <v>108</v>
      </c>
      <c r="AU270" s="162" t="s">
        <v>46</v>
      </c>
      <c r="AV270" s="10" t="s">
        <v>104</v>
      </c>
      <c r="AW270" s="10" t="s">
        <v>21</v>
      </c>
      <c r="AX270" s="10" t="s">
        <v>45</v>
      </c>
      <c r="AY270" s="162" t="s">
        <v>97</v>
      </c>
    </row>
    <row r="271" spans="1:65" s="2" customFormat="1" ht="16.5" customHeight="1" x14ac:dyDescent="0.2">
      <c r="A271" s="21"/>
      <c r="B271" s="22"/>
      <c r="C271" s="163" t="s">
        <v>349</v>
      </c>
      <c r="D271" s="163" t="s">
        <v>136</v>
      </c>
      <c r="E271" s="164" t="s">
        <v>350</v>
      </c>
      <c r="F271" s="165" t="s">
        <v>351</v>
      </c>
      <c r="G271" s="166" t="s">
        <v>146</v>
      </c>
      <c r="H271" s="167">
        <v>1</v>
      </c>
      <c r="I271" s="168"/>
      <c r="J271" s="169">
        <f>ROUND(I271*H271,2)</f>
        <v>0</v>
      </c>
      <c r="K271" s="165" t="s">
        <v>103</v>
      </c>
      <c r="L271" s="170"/>
      <c r="M271" s="171" t="s">
        <v>9</v>
      </c>
      <c r="N271" s="172" t="s">
        <v>30</v>
      </c>
      <c r="O271" s="30"/>
      <c r="P271" s="121">
        <f>O271*H271</f>
        <v>0</v>
      </c>
      <c r="Q271" s="121">
        <v>5.7000000000000002E-3</v>
      </c>
      <c r="R271" s="121">
        <f>Q271*H271</f>
        <v>5.7000000000000002E-3</v>
      </c>
      <c r="S271" s="121">
        <v>0</v>
      </c>
      <c r="T271" s="122">
        <f>S271*H271</f>
        <v>0</v>
      </c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R271" s="123" t="s">
        <v>300</v>
      </c>
      <c r="AT271" s="123" t="s">
        <v>136</v>
      </c>
      <c r="AU271" s="123" t="s">
        <v>46</v>
      </c>
      <c r="AY271" s="12" t="s">
        <v>97</v>
      </c>
      <c r="BE271" s="124">
        <f>IF(N271="základní",J271,0)</f>
        <v>0</v>
      </c>
      <c r="BF271" s="124">
        <f>IF(N271="snížená",J271,0)</f>
        <v>0</v>
      </c>
      <c r="BG271" s="124">
        <f>IF(N271="zákl. přenesená",J271,0)</f>
        <v>0</v>
      </c>
      <c r="BH271" s="124">
        <f>IF(N271="sníž. přenesená",J271,0)</f>
        <v>0</v>
      </c>
      <c r="BI271" s="124">
        <f>IF(N271="nulová",J271,0)</f>
        <v>0</v>
      </c>
      <c r="BJ271" s="12" t="s">
        <v>45</v>
      </c>
      <c r="BK271" s="124">
        <f>ROUND(I271*H271,2)</f>
        <v>0</v>
      </c>
      <c r="BL271" s="12" t="s">
        <v>200</v>
      </c>
      <c r="BM271" s="123" t="s">
        <v>352</v>
      </c>
    </row>
    <row r="272" spans="1:65" s="2" customFormat="1" x14ac:dyDescent="0.2">
      <c r="A272" s="21"/>
      <c r="B272" s="22"/>
      <c r="C272" s="23"/>
      <c r="D272" s="125" t="s">
        <v>106</v>
      </c>
      <c r="E272" s="23"/>
      <c r="F272" s="126" t="s">
        <v>353</v>
      </c>
      <c r="G272" s="23"/>
      <c r="H272" s="23"/>
      <c r="I272" s="127"/>
      <c r="J272" s="23"/>
      <c r="K272" s="23"/>
      <c r="L272" s="24"/>
      <c r="M272" s="128"/>
      <c r="N272" s="129"/>
      <c r="O272" s="30"/>
      <c r="P272" s="30"/>
      <c r="Q272" s="30"/>
      <c r="R272" s="30"/>
      <c r="S272" s="30"/>
      <c r="T272" s="3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T272" s="12" t="s">
        <v>106</v>
      </c>
      <c r="AU272" s="12" t="s">
        <v>46</v>
      </c>
    </row>
    <row r="273" spans="1:65" s="2" customFormat="1" ht="24.2" customHeight="1" x14ac:dyDescent="0.2">
      <c r="A273" s="21"/>
      <c r="B273" s="22"/>
      <c r="C273" s="112" t="s">
        <v>354</v>
      </c>
      <c r="D273" s="112" t="s">
        <v>99</v>
      </c>
      <c r="E273" s="113" t="s">
        <v>355</v>
      </c>
      <c r="F273" s="114" t="s">
        <v>356</v>
      </c>
      <c r="G273" s="115" t="s">
        <v>264</v>
      </c>
      <c r="H273" s="116">
        <v>6.0000000000000001E-3</v>
      </c>
      <c r="I273" s="117"/>
      <c r="J273" s="118">
        <f>ROUND(I273*H273,2)</f>
        <v>0</v>
      </c>
      <c r="K273" s="114" t="s">
        <v>103</v>
      </c>
      <c r="L273" s="24"/>
      <c r="M273" s="119" t="s">
        <v>9</v>
      </c>
      <c r="N273" s="120" t="s">
        <v>30</v>
      </c>
      <c r="O273" s="30"/>
      <c r="P273" s="121">
        <f>O273*H273</f>
        <v>0</v>
      </c>
      <c r="Q273" s="121">
        <v>0</v>
      </c>
      <c r="R273" s="121">
        <f>Q273*H273</f>
        <v>0</v>
      </c>
      <c r="S273" s="121">
        <v>0</v>
      </c>
      <c r="T273" s="122">
        <f>S273*H273</f>
        <v>0</v>
      </c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R273" s="123" t="s">
        <v>200</v>
      </c>
      <c r="AT273" s="123" t="s">
        <v>99</v>
      </c>
      <c r="AU273" s="123" t="s">
        <v>46</v>
      </c>
      <c r="AY273" s="12" t="s">
        <v>97</v>
      </c>
      <c r="BE273" s="124">
        <f>IF(N273="základní",J273,0)</f>
        <v>0</v>
      </c>
      <c r="BF273" s="124">
        <f>IF(N273="snížená",J273,0)</f>
        <v>0</v>
      </c>
      <c r="BG273" s="124">
        <f>IF(N273="zákl. přenesená",J273,0)</f>
        <v>0</v>
      </c>
      <c r="BH273" s="124">
        <f>IF(N273="sníž. přenesená",J273,0)</f>
        <v>0</v>
      </c>
      <c r="BI273" s="124">
        <f>IF(N273="nulová",J273,0)</f>
        <v>0</v>
      </c>
      <c r="BJ273" s="12" t="s">
        <v>45</v>
      </c>
      <c r="BK273" s="124">
        <f>ROUND(I273*H273,2)</f>
        <v>0</v>
      </c>
      <c r="BL273" s="12" t="s">
        <v>200</v>
      </c>
      <c r="BM273" s="123" t="s">
        <v>357</v>
      </c>
    </row>
    <row r="274" spans="1:65" s="2" customFormat="1" x14ac:dyDescent="0.2">
      <c r="A274" s="21"/>
      <c r="B274" s="22"/>
      <c r="C274" s="23"/>
      <c r="D274" s="125" t="s">
        <v>106</v>
      </c>
      <c r="E274" s="23"/>
      <c r="F274" s="126" t="s">
        <v>358</v>
      </c>
      <c r="G274" s="23"/>
      <c r="H274" s="23"/>
      <c r="I274" s="127"/>
      <c r="J274" s="23"/>
      <c r="K274" s="23"/>
      <c r="L274" s="24"/>
      <c r="M274" s="128"/>
      <c r="N274" s="129"/>
      <c r="O274" s="30"/>
      <c r="P274" s="30"/>
      <c r="Q274" s="30"/>
      <c r="R274" s="30"/>
      <c r="S274" s="30"/>
      <c r="T274" s="3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T274" s="12" t="s">
        <v>106</v>
      </c>
      <c r="AU274" s="12" t="s">
        <v>46</v>
      </c>
    </row>
    <row r="275" spans="1:65" s="2" customFormat="1" ht="24.2" customHeight="1" x14ac:dyDescent="0.2">
      <c r="A275" s="21"/>
      <c r="B275" s="22"/>
      <c r="C275" s="112" t="s">
        <v>359</v>
      </c>
      <c r="D275" s="112" t="s">
        <v>99</v>
      </c>
      <c r="E275" s="113" t="s">
        <v>360</v>
      </c>
      <c r="F275" s="114" t="s">
        <v>361</v>
      </c>
      <c r="G275" s="115" t="s">
        <v>264</v>
      </c>
      <c r="H275" s="116">
        <v>6.0000000000000001E-3</v>
      </c>
      <c r="I275" s="117"/>
      <c r="J275" s="118">
        <f>ROUND(I275*H275,2)</f>
        <v>0</v>
      </c>
      <c r="K275" s="114" t="s">
        <v>103</v>
      </c>
      <c r="L275" s="24"/>
      <c r="M275" s="119" t="s">
        <v>9</v>
      </c>
      <c r="N275" s="120" t="s">
        <v>30</v>
      </c>
      <c r="O275" s="30"/>
      <c r="P275" s="121">
        <f>O275*H275</f>
        <v>0</v>
      </c>
      <c r="Q275" s="121">
        <v>0</v>
      </c>
      <c r="R275" s="121">
        <f>Q275*H275</f>
        <v>0</v>
      </c>
      <c r="S275" s="121">
        <v>0</v>
      </c>
      <c r="T275" s="122">
        <f>S275*H275</f>
        <v>0</v>
      </c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R275" s="123" t="s">
        <v>200</v>
      </c>
      <c r="AT275" s="123" t="s">
        <v>99</v>
      </c>
      <c r="AU275" s="123" t="s">
        <v>46</v>
      </c>
      <c r="AY275" s="12" t="s">
        <v>97</v>
      </c>
      <c r="BE275" s="124">
        <f>IF(N275="základní",J275,0)</f>
        <v>0</v>
      </c>
      <c r="BF275" s="124">
        <f>IF(N275="snížená",J275,0)</f>
        <v>0</v>
      </c>
      <c r="BG275" s="124">
        <f>IF(N275="zákl. přenesená",J275,0)</f>
        <v>0</v>
      </c>
      <c r="BH275" s="124">
        <f>IF(N275="sníž. přenesená",J275,0)</f>
        <v>0</v>
      </c>
      <c r="BI275" s="124">
        <f>IF(N275="nulová",J275,0)</f>
        <v>0</v>
      </c>
      <c r="BJ275" s="12" t="s">
        <v>45</v>
      </c>
      <c r="BK275" s="124">
        <f>ROUND(I275*H275,2)</f>
        <v>0</v>
      </c>
      <c r="BL275" s="12" t="s">
        <v>200</v>
      </c>
      <c r="BM275" s="123" t="s">
        <v>362</v>
      </c>
    </row>
    <row r="276" spans="1:65" s="2" customFormat="1" x14ac:dyDescent="0.2">
      <c r="A276" s="21"/>
      <c r="B276" s="22"/>
      <c r="C276" s="23"/>
      <c r="D276" s="125" t="s">
        <v>106</v>
      </c>
      <c r="E276" s="23"/>
      <c r="F276" s="126" t="s">
        <v>363</v>
      </c>
      <c r="G276" s="23"/>
      <c r="H276" s="23"/>
      <c r="I276" s="127"/>
      <c r="J276" s="23"/>
      <c r="K276" s="23"/>
      <c r="L276" s="24"/>
      <c r="M276" s="128"/>
      <c r="N276" s="129"/>
      <c r="O276" s="30"/>
      <c r="P276" s="30"/>
      <c r="Q276" s="30"/>
      <c r="R276" s="30"/>
      <c r="S276" s="30"/>
      <c r="T276" s="3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T276" s="12" t="s">
        <v>106</v>
      </c>
      <c r="AU276" s="12" t="s">
        <v>46</v>
      </c>
    </row>
    <row r="277" spans="1:65" s="7" customFormat="1" ht="22.9" customHeight="1" x14ac:dyDescent="0.2">
      <c r="B277" s="96"/>
      <c r="C277" s="97"/>
      <c r="D277" s="98" t="s">
        <v>42</v>
      </c>
      <c r="E277" s="110" t="s">
        <v>364</v>
      </c>
      <c r="F277" s="110" t="s">
        <v>365</v>
      </c>
      <c r="G277" s="97"/>
      <c r="H277" s="97"/>
      <c r="I277" s="100"/>
      <c r="J277" s="111">
        <f>BK277</f>
        <v>0</v>
      </c>
      <c r="K277" s="97"/>
      <c r="L277" s="102"/>
      <c r="M277" s="103"/>
      <c r="N277" s="104"/>
      <c r="O277" s="104"/>
      <c r="P277" s="105">
        <f>SUM(P278:P282)</f>
        <v>0</v>
      </c>
      <c r="Q277" s="104"/>
      <c r="R277" s="105">
        <f>SUM(R278:R282)</f>
        <v>0</v>
      </c>
      <c r="S277" s="104"/>
      <c r="T277" s="106">
        <f>SUM(T278:T282)</f>
        <v>2.0040000000000001E-3</v>
      </c>
      <c r="AR277" s="107" t="s">
        <v>46</v>
      </c>
      <c r="AT277" s="108" t="s">
        <v>42</v>
      </c>
      <c r="AU277" s="108" t="s">
        <v>45</v>
      </c>
      <c r="AY277" s="107" t="s">
        <v>97</v>
      </c>
      <c r="BK277" s="109">
        <f>SUM(BK278:BK282)</f>
        <v>0</v>
      </c>
    </row>
    <row r="278" spans="1:65" s="2" customFormat="1" ht="16.5" customHeight="1" x14ac:dyDescent="0.2">
      <c r="A278" s="21"/>
      <c r="B278" s="22"/>
      <c r="C278" s="112" t="s">
        <v>366</v>
      </c>
      <c r="D278" s="112" t="s">
        <v>99</v>
      </c>
      <c r="E278" s="113" t="s">
        <v>367</v>
      </c>
      <c r="F278" s="114" t="s">
        <v>368</v>
      </c>
      <c r="G278" s="115" t="s">
        <v>131</v>
      </c>
      <c r="H278" s="116">
        <v>1.2</v>
      </c>
      <c r="I278" s="117"/>
      <c r="J278" s="118">
        <f>ROUND(I278*H278,2)</f>
        <v>0</v>
      </c>
      <c r="K278" s="114" t="s">
        <v>103</v>
      </c>
      <c r="L278" s="24"/>
      <c r="M278" s="119" t="s">
        <v>9</v>
      </c>
      <c r="N278" s="120" t="s">
        <v>30</v>
      </c>
      <c r="O278" s="30"/>
      <c r="P278" s="121">
        <f>O278*H278</f>
        <v>0</v>
      </c>
      <c r="Q278" s="121">
        <v>0</v>
      </c>
      <c r="R278" s="121">
        <f>Q278*H278</f>
        <v>0</v>
      </c>
      <c r="S278" s="121">
        <v>1.67E-3</v>
      </c>
      <c r="T278" s="122">
        <f>S278*H278</f>
        <v>2.0040000000000001E-3</v>
      </c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R278" s="123" t="s">
        <v>200</v>
      </c>
      <c r="AT278" s="123" t="s">
        <v>99</v>
      </c>
      <c r="AU278" s="123" t="s">
        <v>46</v>
      </c>
      <c r="AY278" s="12" t="s">
        <v>97</v>
      </c>
      <c r="BE278" s="124">
        <f>IF(N278="základní",J278,0)</f>
        <v>0</v>
      </c>
      <c r="BF278" s="124">
        <f>IF(N278="snížená",J278,0)</f>
        <v>0</v>
      </c>
      <c r="BG278" s="124">
        <f>IF(N278="zákl. přenesená",J278,0)</f>
        <v>0</v>
      </c>
      <c r="BH278" s="124">
        <f>IF(N278="sníž. přenesená",J278,0)</f>
        <v>0</v>
      </c>
      <c r="BI278" s="124">
        <f>IF(N278="nulová",J278,0)</f>
        <v>0</v>
      </c>
      <c r="BJ278" s="12" t="s">
        <v>45</v>
      </c>
      <c r="BK278" s="124">
        <f>ROUND(I278*H278,2)</f>
        <v>0</v>
      </c>
      <c r="BL278" s="12" t="s">
        <v>200</v>
      </c>
      <c r="BM278" s="123" t="s">
        <v>369</v>
      </c>
    </row>
    <row r="279" spans="1:65" s="2" customFormat="1" x14ac:dyDescent="0.2">
      <c r="A279" s="21"/>
      <c r="B279" s="22"/>
      <c r="C279" s="23"/>
      <c r="D279" s="125" t="s">
        <v>106</v>
      </c>
      <c r="E279" s="23"/>
      <c r="F279" s="126" t="s">
        <v>370</v>
      </c>
      <c r="G279" s="23"/>
      <c r="H279" s="23"/>
      <c r="I279" s="127"/>
      <c r="J279" s="23"/>
      <c r="K279" s="23"/>
      <c r="L279" s="24"/>
      <c r="M279" s="128"/>
      <c r="N279" s="129"/>
      <c r="O279" s="30"/>
      <c r="P279" s="30"/>
      <c r="Q279" s="30"/>
      <c r="R279" s="30"/>
      <c r="S279" s="30"/>
      <c r="T279" s="3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T279" s="12" t="s">
        <v>106</v>
      </c>
      <c r="AU279" s="12" t="s">
        <v>46</v>
      </c>
    </row>
    <row r="280" spans="1:65" s="8" customFormat="1" x14ac:dyDescent="0.2">
      <c r="B280" s="130"/>
      <c r="C280" s="131"/>
      <c r="D280" s="132" t="s">
        <v>108</v>
      </c>
      <c r="E280" s="133" t="s">
        <v>9</v>
      </c>
      <c r="F280" s="134" t="s">
        <v>216</v>
      </c>
      <c r="G280" s="131"/>
      <c r="H280" s="133" t="s">
        <v>9</v>
      </c>
      <c r="I280" s="135"/>
      <c r="J280" s="131"/>
      <c r="K280" s="131"/>
      <c r="L280" s="136"/>
      <c r="M280" s="137"/>
      <c r="N280" s="138"/>
      <c r="O280" s="138"/>
      <c r="P280" s="138"/>
      <c r="Q280" s="138"/>
      <c r="R280" s="138"/>
      <c r="S280" s="138"/>
      <c r="T280" s="139"/>
      <c r="AT280" s="140" t="s">
        <v>108</v>
      </c>
      <c r="AU280" s="140" t="s">
        <v>46</v>
      </c>
      <c r="AV280" s="8" t="s">
        <v>45</v>
      </c>
      <c r="AW280" s="8" t="s">
        <v>21</v>
      </c>
      <c r="AX280" s="8" t="s">
        <v>43</v>
      </c>
      <c r="AY280" s="140" t="s">
        <v>97</v>
      </c>
    </row>
    <row r="281" spans="1:65" s="9" customFormat="1" x14ac:dyDescent="0.2">
      <c r="B281" s="141"/>
      <c r="C281" s="142"/>
      <c r="D281" s="132" t="s">
        <v>108</v>
      </c>
      <c r="E281" s="143" t="s">
        <v>9</v>
      </c>
      <c r="F281" s="144" t="s">
        <v>371</v>
      </c>
      <c r="G281" s="142"/>
      <c r="H281" s="145">
        <v>1.2</v>
      </c>
      <c r="I281" s="146"/>
      <c r="J281" s="142"/>
      <c r="K281" s="142"/>
      <c r="L281" s="147"/>
      <c r="M281" s="148"/>
      <c r="N281" s="149"/>
      <c r="O281" s="149"/>
      <c r="P281" s="149"/>
      <c r="Q281" s="149"/>
      <c r="R281" s="149"/>
      <c r="S281" s="149"/>
      <c r="T281" s="150"/>
      <c r="AT281" s="151" t="s">
        <v>108</v>
      </c>
      <c r="AU281" s="151" t="s">
        <v>46</v>
      </c>
      <c r="AV281" s="9" t="s">
        <v>46</v>
      </c>
      <c r="AW281" s="9" t="s">
        <v>21</v>
      </c>
      <c r="AX281" s="9" t="s">
        <v>43</v>
      </c>
      <c r="AY281" s="151" t="s">
        <v>97</v>
      </c>
    </row>
    <row r="282" spans="1:65" s="10" customFormat="1" x14ac:dyDescent="0.2">
      <c r="B282" s="152"/>
      <c r="C282" s="153"/>
      <c r="D282" s="132" t="s">
        <v>108</v>
      </c>
      <c r="E282" s="154" t="s">
        <v>9</v>
      </c>
      <c r="F282" s="155" t="s">
        <v>111</v>
      </c>
      <c r="G282" s="153"/>
      <c r="H282" s="156">
        <v>1.2</v>
      </c>
      <c r="I282" s="157"/>
      <c r="J282" s="153"/>
      <c r="K282" s="153"/>
      <c r="L282" s="158"/>
      <c r="M282" s="159"/>
      <c r="N282" s="160"/>
      <c r="O282" s="160"/>
      <c r="P282" s="160"/>
      <c r="Q282" s="160"/>
      <c r="R282" s="160"/>
      <c r="S282" s="160"/>
      <c r="T282" s="161"/>
      <c r="AT282" s="162" t="s">
        <v>108</v>
      </c>
      <c r="AU282" s="162" t="s">
        <v>46</v>
      </c>
      <c r="AV282" s="10" t="s">
        <v>104</v>
      </c>
      <c r="AW282" s="10" t="s">
        <v>21</v>
      </c>
      <c r="AX282" s="10" t="s">
        <v>45</v>
      </c>
      <c r="AY282" s="162" t="s">
        <v>97</v>
      </c>
    </row>
    <row r="283" spans="1:65" s="7" customFormat="1" ht="22.9" customHeight="1" x14ac:dyDescent="0.2">
      <c r="B283" s="96"/>
      <c r="C283" s="97"/>
      <c r="D283" s="98" t="s">
        <v>42</v>
      </c>
      <c r="E283" s="110" t="s">
        <v>372</v>
      </c>
      <c r="F283" s="110" t="s">
        <v>373</v>
      </c>
      <c r="G283" s="97"/>
      <c r="H283" s="97"/>
      <c r="I283" s="100"/>
      <c r="J283" s="111">
        <f>BK283</f>
        <v>0</v>
      </c>
      <c r="K283" s="97"/>
      <c r="L283" s="102"/>
      <c r="M283" s="103"/>
      <c r="N283" s="104"/>
      <c r="O283" s="104"/>
      <c r="P283" s="105">
        <f>SUM(P284:P299)</f>
        <v>0</v>
      </c>
      <c r="Q283" s="104"/>
      <c r="R283" s="105">
        <f>SUM(R284:R299)</f>
        <v>4.7000000000000002E-3</v>
      </c>
      <c r="S283" s="104"/>
      <c r="T283" s="106">
        <f>SUM(T284:T299)</f>
        <v>7.0000000000000001E-3</v>
      </c>
      <c r="AR283" s="107" t="s">
        <v>46</v>
      </c>
      <c r="AT283" s="108" t="s">
        <v>42</v>
      </c>
      <c r="AU283" s="108" t="s">
        <v>45</v>
      </c>
      <c r="AY283" s="107" t="s">
        <v>97</v>
      </c>
      <c r="BK283" s="109">
        <f>SUM(BK284:BK299)</f>
        <v>0</v>
      </c>
    </row>
    <row r="284" spans="1:65" s="2" customFormat="1" ht="21.75" customHeight="1" x14ac:dyDescent="0.2">
      <c r="A284" s="21"/>
      <c r="B284" s="22"/>
      <c r="C284" s="112" t="s">
        <v>374</v>
      </c>
      <c r="D284" s="112" t="s">
        <v>99</v>
      </c>
      <c r="E284" s="113" t="s">
        <v>375</v>
      </c>
      <c r="F284" s="114" t="s">
        <v>376</v>
      </c>
      <c r="G284" s="115" t="s">
        <v>146</v>
      </c>
      <c r="H284" s="116">
        <v>1</v>
      </c>
      <c r="I284" s="117"/>
      <c r="J284" s="118">
        <f>ROUND(I284*H284,2)</f>
        <v>0</v>
      </c>
      <c r="K284" s="114" t="s">
        <v>103</v>
      </c>
      <c r="L284" s="24"/>
      <c r="M284" s="119" t="s">
        <v>9</v>
      </c>
      <c r="N284" s="120" t="s">
        <v>30</v>
      </c>
      <c r="O284" s="30"/>
      <c r="P284" s="121">
        <f>O284*H284</f>
        <v>0</v>
      </c>
      <c r="Q284" s="121">
        <v>0</v>
      </c>
      <c r="R284" s="121">
        <f>Q284*H284</f>
        <v>0</v>
      </c>
      <c r="S284" s="121">
        <v>3.5000000000000001E-3</v>
      </c>
      <c r="T284" s="122">
        <f>S284*H284</f>
        <v>3.5000000000000001E-3</v>
      </c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R284" s="123" t="s">
        <v>200</v>
      </c>
      <c r="AT284" s="123" t="s">
        <v>99</v>
      </c>
      <c r="AU284" s="123" t="s">
        <v>46</v>
      </c>
      <c r="AY284" s="12" t="s">
        <v>97</v>
      </c>
      <c r="BE284" s="124">
        <f>IF(N284="základní",J284,0)</f>
        <v>0</v>
      </c>
      <c r="BF284" s="124">
        <f>IF(N284="snížená",J284,0)</f>
        <v>0</v>
      </c>
      <c r="BG284" s="124">
        <f>IF(N284="zákl. přenesená",J284,0)</f>
        <v>0</v>
      </c>
      <c r="BH284" s="124">
        <f>IF(N284="sníž. přenesená",J284,0)</f>
        <v>0</v>
      </c>
      <c r="BI284" s="124">
        <f>IF(N284="nulová",J284,0)</f>
        <v>0</v>
      </c>
      <c r="BJ284" s="12" t="s">
        <v>45</v>
      </c>
      <c r="BK284" s="124">
        <f>ROUND(I284*H284,2)</f>
        <v>0</v>
      </c>
      <c r="BL284" s="12" t="s">
        <v>200</v>
      </c>
      <c r="BM284" s="123" t="s">
        <v>377</v>
      </c>
    </row>
    <row r="285" spans="1:65" s="2" customFormat="1" x14ac:dyDescent="0.2">
      <c r="A285" s="21"/>
      <c r="B285" s="22"/>
      <c r="C285" s="23"/>
      <c r="D285" s="125" t="s">
        <v>106</v>
      </c>
      <c r="E285" s="23"/>
      <c r="F285" s="126" t="s">
        <v>378</v>
      </c>
      <c r="G285" s="23"/>
      <c r="H285" s="23"/>
      <c r="I285" s="127"/>
      <c r="J285" s="23"/>
      <c r="K285" s="23"/>
      <c r="L285" s="24"/>
      <c r="M285" s="128"/>
      <c r="N285" s="129"/>
      <c r="O285" s="30"/>
      <c r="P285" s="30"/>
      <c r="Q285" s="30"/>
      <c r="R285" s="30"/>
      <c r="S285" s="30"/>
      <c r="T285" s="3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T285" s="12" t="s">
        <v>106</v>
      </c>
      <c r="AU285" s="12" t="s">
        <v>46</v>
      </c>
    </row>
    <row r="286" spans="1:65" s="8" customFormat="1" x14ac:dyDescent="0.2">
      <c r="B286" s="130"/>
      <c r="C286" s="131"/>
      <c r="D286" s="132" t="s">
        <v>108</v>
      </c>
      <c r="E286" s="133" t="s">
        <v>9</v>
      </c>
      <c r="F286" s="134" t="s">
        <v>127</v>
      </c>
      <c r="G286" s="131"/>
      <c r="H286" s="133" t="s">
        <v>9</v>
      </c>
      <c r="I286" s="135"/>
      <c r="J286" s="131"/>
      <c r="K286" s="131"/>
      <c r="L286" s="136"/>
      <c r="M286" s="137"/>
      <c r="N286" s="138"/>
      <c r="O286" s="138"/>
      <c r="P286" s="138"/>
      <c r="Q286" s="138"/>
      <c r="R286" s="138"/>
      <c r="S286" s="138"/>
      <c r="T286" s="139"/>
      <c r="AT286" s="140" t="s">
        <v>108</v>
      </c>
      <c r="AU286" s="140" t="s">
        <v>46</v>
      </c>
      <c r="AV286" s="8" t="s">
        <v>45</v>
      </c>
      <c r="AW286" s="8" t="s">
        <v>21</v>
      </c>
      <c r="AX286" s="8" t="s">
        <v>43</v>
      </c>
      <c r="AY286" s="140" t="s">
        <v>97</v>
      </c>
    </row>
    <row r="287" spans="1:65" s="9" customFormat="1" x14ac:dyDescent="0.2">
      <c r="B287" s="141"/>
      <c r="C287" s="142"/>
      <c r="D287" s="132" t="s">
        <v>108</v>
      </c>
      <c r="E287" s="143" t="s">
        <v>9</v>
      </c>
      <c r="F287" s="144" t="s">
        <v>348</v>
      </c>
      <c r="G287" s="142"/>
      <c r="H287" s="145">
        <v>1</v>
      </c>
      <c r="I287" s="146"/>
      <c r="J287" s="142"/>
      <c r="K287" s="142"/>
      <c r="L287" s="147"/>
      <c r="M287" s="148"/>
      <c r="N287" s="149"/>
      <c r="O287" s="149"/>
      <c r="P287" s="149"/>
      <c r="Q287" s="149"/>
      <c r="R287" s="149"/>
      <c r="S287" s="149"/>
      <c r="T287" s="150"/>
      <c r="AT287" s="151" t="s">
        <v>108</v>
      </c>
      <c r="AU287" s="151" t="s">
        <v>46</v>
      </c>
      <c r="AV287" s="9" t="s">
        <v>46</v>
      </c>
      <c r="AW287" s="9" t="s">
        <v>21</v>
      </c>
      <c r="AX287" s="9" t="s">
        <v>43</v>
      </c>
      <c r="AY287" s="151" t="s">
        <v>97</v>
      </c>
    </row>
    <row r="288" spans="1:65" s="10" customFormat="1" x14ac:dyDescent="0.2">
      <c r="B288" s="152"/>
      <c r="C288" s="153"/>
      <c r="D288" s="132" t="s">
        <v>108</v>
      </c>
      <c r="E288" s="154" t="s">
        <v>9</v>
      </c>
      <c r="F288" s="155" t="s">
        <v>111</v>
      </c>
      <c r="G288" s="153"/>
      <c r="H288" s="156">
        <v>1</v>
      </c>
      <c r="I288" s="157"/>
      <c r="J288" s="153"/>
      <c r="K288" s="153"/>
      <c r="L288" s="158"/>
      <c r="M288" s="159"/>
      <c r="N288" s="160"/>
      <c r="O288" s="160"/>
      <c r="P288" s="160"/>
      <c r="Q288" s="160"/>
      <c r="R288" s="160"/>
      <c r="S288" s="160"/>
      <c r="T288" s="161"/>
      <c r="AT288" s="162" t="s">
        <v>108</v>
      </c>
      <c r="AU288" s="162" t="s">
        <v>46</v>
      </c>
      <c r="AV288" s="10" t="s">
        <v>104</v>
      </c>
      <c r="AW288" s="10" t="s">
        <v>21</v>
      </c>
      <c r="AX288" s="10" t="s">
        <v>45</v>
      </c>
      <c r="AY288" s="162" t="s">
        <v>97</v>
      </c>
    </row>
    <row r="289" spans="1:65" s="2" customFormat="1" ht="16.5" customHeight="1" x14ac:dyDescent="0.2">
      <c r="A289" s="21"/>
      <c r="B289" s="22"/>
      <c r="C289" s="112" t="s">
        <v>379</v>
      </c>
      <c r="D289" s="112" t="s">
        <v>99</v>
      </c>
      <c r="E289" s="113" t="s">
        <v>380</v>
      </c>
      <c r="F289" s="114" t="s">
        <v>381</v>
      </c>
      <c r="G289" s="115" t="s">
        <v>146</v>
      </c>
      <c r="H289" s="116">
        <v>1</v>
      </c>
      <c r="I289" s="117"/>
      <c r="J289" s="118">
        <f>ROUND(I289*H289,2)</f>
        <v>0</v>
      </c>
      <c r="K289" s="114" t="s">
        <v>103</v>
      </c>
      <c r="L289" s="24"/>
      <c r="M289" s="119" t="s">
        <v>9</v>
      </c>
      <c r="N289" s="120" t="s">
        <v>30</v>
      </c>
      <c r="O289" s="30"/>
      <c r="P289" s="121">
        <f>O289*H289</f>
        <v>0</v>
      </c>
      <c r="Q289" s="121">
        <v>0</v>
      </c>
      <c r="R289" s="121">
        <f>Q289*H289</f>
        <v>0</v>
      </c>
      <c r="S289" s="121">
        <v>3.5000000000000001E-3</v>
      </c>
      <c r="T289" s="122">
        <f>S289*H289</f>
        <v>3.5000000000000001E-3</v>
      </c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R289" s="123" t="s">
        <v>200</v>
      </c>
      <c r="AT289" s="123" t="s">
        <v>99</v>
      </c>
      <c r="AU289" s="123" t="s">
        <v>46</v>
      </c>
      <c r="AY289" s="12" t="s">
        <v>97</v>
      </c>
      <c r="BE289" s="124">
        <f>IF(N289="základní",J289,0)</f>
        <v>0</v>
      </c>
      <c r="BF289" s="124">
        <f>IF(N289="snížená",J289,0)</f>
        <v>0</v>
      </c>
      <c r="BG289" s="124">
        <f>IF(N289="zákl. přenesená",J289,0)</f>
        <v>0</v>
      </c>
      <c r="BH289" s="124">
        <f>IF(N289="sníž. přenesená",J289,0)</f>
        <v>0</v>
      </c>
      <c r="BI289" s="124">
        <f>IF(N289="nulová",J289,0)</f>
        <v>0</v>
      </c>
      <c r="BJ289" s="12" t="s">
        <v>45</v>
      </c>
      <c r="BK289" s="124">
        <f>ROUND(I289*H289,2)</f>
        <v>0</v>
      </c>
      <c r="BL289" s="12" t="s">
        <v>200</v>
      </c>
      <c r="BM289" s="123" t="s">
        <v>382</v>
      </c>
    </row>
    <row r="290" spans="1:65" s="2" customFormat="1" x14ac:dyDescent="0.2">
      <c r="A290" s="21"/>
      <c r="B290" s="22"/>
      <c r="C290" s="23"/>
      <c r="D290" s="125" t="s">
        <v>106</v>
      </c>
      <c r="E290" s="23"/>
      <c r="F290" s="126" t="s">
        <v>383</v>
      </c>
      <c r="G290" s="23"/>
      <c r="H290" s="23"/>
      <c r="I290" s="127"/>
      <c r="J290" s="23"/>
      <c r="K290" s="23"/>
      <c r="L290" s="24"/>
      <c r="M290" s="128"/>
      <c r="N290" s="129"/>
      <c r="O290" s="30"/>
      <c r="P290" s="30"/>
      <c r="Q290" s="30"/>
      <c r="R290" s="30"/>
      <c r="S290" s="30"/>
      <c r="T290" s="3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T290" s="12" t="s">
        <v>106</v>
      </c>
      <c r="AU290" s="12" t="s">
        <v>46</v>
      </c>
    </row>
    <row r="291" spans="1:65" s="8" customFormat="1" x14ac:dyDescent="0.2">
      <c r="B291" s="130"/>
      <c r="C291" s="131"/>
      <c r="D291" s="132" t="s">
        <v>108</v>
      </c>
      <c r="E291" s="133" t="s">
        <v>9</v>
      </c>
      <c r="F291" s="134" t="s">
        <v>127</v>
      </c>
      <c r="G291" s="131"/>
      <c r="H291" s="133" t="s">
        <v>9</v>
      </c>
      <c r="I291" s="135"/>
      <c r="J291" s="131"/>
      <c r="K291" s="131"/>
      <c r="L291" s="136"/>
      <c r="M291" s="137"/>
      <c r="N291" s="138"/>
      <c r="O291" s="138"/>
      <c r="P291" s="138"/>
      <c r="Q291" s="138"/>
      <c r="R291" s="138"/>
      <c r="S291" s="138"/>
      <c r="T291" s="139"/>
      <c r="AT291" s="140" t="s">
        <v>108</v>
      </c>
      <c r="AU291" s="140" t="s">
        <v>46</v>
      </c>
      <c r="AV291" s="8" t="s">
        <v>45</v>
      </c>
      <c r="AW291" s="8" t="s">
        <v>21</v>
      </c>
      <c r="AX291" s="8" t="s">
        <v>43</v>
      </c>
      <c r="AY291" s="140" t="s">
        <v>97</v>
      </c>
    </row>
    <row r="292" spans="1:65" s="9" customFormat="1" x14ac:dyDescent="0.2">
      <c r="B292" s="141"/>
      <c r="C292" s="142"/>
      <c r="D292" s="132" t="s">
        <v>108</v>
      </c>
      <c r="E292" s="143" t="s">
        <v>9</v>
      </c>
      <c r="F292" s="144" t="s">
        <v>348</v>
      </c>
      <c r="G292" s="142"/>
      <c r="H292" s="145">
        <v>1</v>
      </c>
      <c r="I292" s="146"/>
      <c r="J292" s="142"/>
      <c r="K292" s="142"/>
      <c r="L292" s="147"/>
      <c r="M292" s="148"/>
      <c r="N292" s="149"/>
      <c r="O292" s="149"/>
      <c r="P292" s="149"/>
      <c r="Q292" s="149"/>
      <c r="R292" s="149"/>
      <c r="S292" s="149"/>
      <c r="T292" s="150"/>
      <c r="AT292" s="151" t="s">
        <v>108</v>
      </c>
      <c r="AU292" s="151" t="s">
        <v>46</v>
      </c>
      <c r="AV292" s="9" t="s">
        <v>46</v>
      </c>
      <c r="AW292" s="9" t="s">
        <v>21</v>
      </c>
      <c r="AX292" s="9" t="s">
        <v>43</v>
      </c>
      <c r="AY292" s="151" t="s">
        <v>97</v>
      </c>
    </row>
    <row r="293" spans="1:65" s="10" customFormat="1" x14ac:dyDescent="0.2">
      <c r="B293" s="152"/>
      <c r="C293" s="153"/>
      <c r="D293" s="132" t="s">
        <v>108</v>
      </c>
      <c r="E293" s="154" t="s">
        <v>9</v>
      </c>
      <c r="F293" s="155" t="s">
        <v>111</v>
      </c>
      <c r="G293" s="153"/>
      <c r="H293" s="156">
        <v>1</v>
      </c>
      <c r="I293" s="157"/>
      <c r="J293" s="153"/>
      <c r="K293" s="153"/>
      <c r="L293" s="158"/>
      <c r="M293" s="159"/>
      <c r="N293" s="160"/>
      <c r="O293" s="160"/>
      <c r="P293" s="160"/>
      <c r="Q293" s="160"/>
      <c r="R293" s="160"/>
      <c r="S293" s="160"/>
      <c r="T293" s="161"/>
      <c r="AT293" s="162" t="s">
        <v>108</v>
      </c>
      <c r="AU293" s="162" t="s">
        <v>46</v>
      </c>
      <c r="AV293" s="10" t="s">
        <v>104</v>
      </c>
      <c r="AW293" s="10" t="s">
        <v>21</v>
      </c>
      <c r="AX293" s="10" t="s">
        <v>45</v>
      </c>
      <c r="AY293" s="162" t="s">
        <v>97</v>
      </c>
    </row>
    <row r="294" spans="1:65" s="2" customFormat="1" ht="16.5" customHeight="1" x14ac:dyDescent="0.2">
      <c r="A294" s="21"/>
      <c r="B294" s="22"/>
      <c r="C294" s="163" t="s">
        <v>384</v>
      </c>
      <c r="D294" s="163" t="s">
        <v>136</v>
      </c>
      <c r="E294" s="164" t="s">
        <v>385</v>
      </c>
      <c r="F294" s="165" t="s">
        <v>386</v>
      </c>
      <c r="G294" s="166" t="s">
        <v>146</v>
      </c>
      <c r="H294" s="167">
        <v>1</v>
      </c>
      <c r="I294" s="168"/>
      <c r="J294" s="169">
        <f>ROUND(I294*H294,2)</f>
        <v>0</v>
      </c>
      <c r="K294" s="165" t="s">
        <v>103</v>
      </c>
      <c r="L294" s="170"/>
      <c r="M294" s="171" t="s">
        <v>9</v>
      </c>
      <c r="N294" s="172" t="s">
        <v>30</v>
      </c>
      <c r="O294" s="30"/>
      <c r="P294" s="121">
        <f>O294*H294</f>
        <v>0</v>
      </c>
      <c r="Q294" s="121">
        <v>4.7000000000000002E-3</v>
      </c>
      <c r="R294" s="121">
        <f>Q294*H294</f>
        <v>4.7000000000000002E-3</v>
      </c>
      <c r="S294" s="121">
        <v>0</v>
      </c>
      <c r="T294" s="122">
        <f>S294*H294</f>
        <v>0</v>
      </c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R294" s="123" t="s">
        <v>300</v>
      </c>
      <c r="AT294" s="123" t="s">
        <v>136</v>
      </c>
      <c r="AU294" s="123" t="s">
        <v>46</v>
      </c>
      <c r="AY294" s="12" t="s">
        <v>97</v>
      </c>
      <c r="BE294" s="124">
        <f>IF(N294="základní",J294,0)</f>
        <v>0</v>
      </c>
      <c r="BF294" s="124">
        <f>IF(N294="snížená",J294,0)</f>
        <v>0</v>
      </c>
      <c r="BG294" s="124">
        <f>IF(N294="zákl. přenesená",J294,0)</f>
        <v>0</v>
      </c>
      <c r="BH294" s="124">
        <f>IF(N294="sníž. přenesená",J294,0)</f>
        <v>0</v>
      </c>
      <c r="BI294" s="124">
        <f>IF(N294="nulová",J294,0)</f>
        <v>0</v>
      </c>
      <c r="BJ294" s="12" t="s">
        <v>45</v>
      </c>
      <c r="BK294" s="124">
        <f>ROUND(I294*H294,2)</f>
        <v>0</v>
      </c>
      <c r="BL294" s="12" t="s">
        <v>200</v>
      </c>
      <c r="BM294" s="123" t="s">
        <v>387</v>
      </c>
    </row>
    <row r="295" spans="1:65" s="2" customFormat="1" x14ac:dyDescent="0.2">
      <c r="A295" s="21"/>
      <c r="B295" s="22"/>
      <c r="C295" s="23"/>
      <c r="D295" s="125" t="s">
        <v>106</v>
      </c>
      <c r="E295" s="23"/>
      <c r="F295" s="126" t="s">
        <v>388</v>
      </c>
      <c r="G295" s="23"/>
      <c r="H295" s="23"/>
      <c r="I295" s="127"/>
      <c r="J295" s="23"/>
      <c r="K295" s="23"/>
      <c r="L295" s="24"/>
      <c r="M295" s="128"/>
      <c r="N295" s="129"/>
      <c r="O295" s="30"/>
      <c r="P295" s="30"/>
      <c r="Q295" s="30"/>
      <c r="R295" s="30"/>
      <c r="S295" s="30"/>
      <c r="T295" s="3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T295" s="12" t="s">
        <v>106</v>
      </c>
      <c r="AU295" s="12" t="s">
        <v>46</v>
      </c>
    </row>
    <row r="296" spans="1:65" s="2" customFormat="1" ht="24.2" customHeight="1" x14ac:dyDescent="0.2">
      <c r="A296" s="21"/>
      <c r="B296" s="22"/>
      <c r="C296" s="112" t="s">
        <v>389</v>
      </c>
      <c r="D296" s="112" t="s">
        <v>99</v>
      </c>
      <c r="E296" s="113" t="s">
        <v>390</v>
      </c>
      <c r="F296" s="114" t="s">
        <v>391</v>
      </c>
      <c r="G296" s="115" t="s">
        <v>264</v>
      </c>
      <c r="H296" s="116">
        <v>5.0000000000000001E-3</v>
      </c>
      <c r="I296" s="117"/>
      <c r="J296" s="118">
        <f>ROUND(I296*H296,2)</f>
        <v>0</v>
      </c>
      <c r="K296" s="114" t="s">
        <v>103</v>
      </c>
      <c r="L296" s="24"/>
      <c r="M296" s="119" t="s">
        <v>9</v>
      </c>
      <c r="N296" s="120" t="s">
        <v>30</v>
      </c>
      <c r="O296" s="30"/>
      <c r="P296" s="121">
        <f>O296*H296</f>
        <v>0</v>
      </c>
      <c r="Q296" s="121">
        <v>0</v>
      </c>
      <c r="R296" s="121">
        <f>Q296*H296</f>
        <v>0</v>
      </c>
      <c r="S296" s="121">
        <v>0</v>
      </c>
      <c r="T296" s="122">
        <f>S296*H296</f>
        <v>0</v>
      </c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R296" s="123" t="s">
        <v>200</v>
      </c>
      <c r="AT296" s="123" t="s">
        <v>99</v>
      </c>
      <c r="AU296" s="123" t="s">
        <v>46</v>
      </c>
      <c r="AY296" s="12" t="s">
        <v>97</v>
      </c>
      <c r="BE296" s="124">
        <f>IF(N296="základní",J296,0)</f>
        <v>0</v>
      </c>
      <c r="BF296" s="124">
        <f>IF(N296="snížená",J296,0)</f>
        <v>0</v>
      </c>
      <c r="BG296" s="124">
        <f>IF(N296="zákl. přenesená",J296,0)</f>
        <v>0</v>
      </c>
      <c r="BH296" s="124">
        <f>IF(N296="sníž. přenesená",J296,0)</f>
        <v>0</v>
      </c>
      <c r="BI296" s="124">
        <f>IF(N296="nulová",J296,0)</f>
        <v>0</v>
      </c>
      <c r="BJ296" s="12" t="s">
        <v>45</v>
      </c>
      <c r="BK296" s="124">
        <f>ROUND(I296*H296,2)</f>
        <v>0</v>
      </c>
      <c r="BL296" s="12" t="s">
        <v>200</v>
      </c>
      <c r="BM296" s="123" t="s">
        <v>392</v>
      </c>
    </row>
    <row r="297" spans="1:65" s="2" customFormat="1" x14ac:dyDescent="0.2">
      <c r="A297" s="21"/>
      <c r="B297" s="22"/>
      <c r="C297" s="23"/>
      <c r="D297" s="125" t="s">
        <v>106</v>
      </c>
      <c r="E297" s="23"/>
      <c r="F297" s="126" t="s">
        <v>393</v>
      </c>
      <c r="G297" s="23"/>
      <c r="H297" s="23"/>
      <c r="I297" s="127"/>
      <c r="J297" s="23"/>
      <c r="K297" s="23"/>
      <c r="L297" s="24"/>
      <c r="M297" s="128"/>
      <c r="N297" s="129"/>
      <c r="O297" s="30"/>
      <c r="P297" s="30"/>
      <c r="Q297" s="30"/>
      <c r="R297" s="30"/>
      <c r="S297" s="30"/>
      <c r="T297" s="3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T297" s="12" t="s">
        <v>106</v>
      </c>
      <c r="AU297" s="12" t="s">
        <v>46</v>
      </c>
    </row>
    <row r="298" spans="1:65" s="2" customFormat="1" ht="24.2" customHeight="1" x14ac:dyDescent="0.2">
      <c r="A298" s="21"/>
      <c r="B298" s="22"/>
      <c r="C298" s="112" t="s">
        <v>394</v>
      </c>
      <c r="D298" s="112" t="s">
        <v>99</v>
      </c>
      <c r="E298" s="113" t="s">
        <v>395</v>
      </c>
      <c r="F298" s="114" t="s">
        <v>396</v>
      </c>
      <c r="G298" s="115" t="s">
        <v>264</v>
      </c>
      <c r="H298" s="116">
        <v>5.0000000000000001E-3</v>
      </c>
      <c r="I298" s="117"/>
      <c r="J298" s="118">
        <f>ROUND(I298*H298,2)</f>
        <v>0</v>
      </c>
      <c r="K298" s="114" t="s">
        <v>103</v>
      </c>
      <c r="L298" s="24"/>
      <c r="M298" s="119" t="s">
        <v>9</v>
      </c>
      <c r="N298" s="120" t="s">
        <v>30</v>
      </c>
      <c r="O298" s="30"/>
      <c r="P298" s="121">
        <f>O298*H298</f>
        <v>0</v>
      </c>
      <c r="Q298" s="121">
        <v>0</v>
      </c>
      <c r="R298" s="121">
        <f>Q298*H298</f>
        <v>0</v>
      </c>
      <c r="S298" s="121">
        <v>0</v>
      </c>
      <c r="T298" s="122">
        <f>S298*H298</f>
        <v>0</v>
      </c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R298" s="123" t="s">
        <v>200</v>
      </c>
      <c r="AT298" s="123" t="s">
        <v>99</v>
      </c>
      <c r="AU298" s="123" t="s">
        <v>46</v>
      </c>
      <c r="AY298" s="12" t="s">
        <v>97</v>
      </c>
      <c r="BE298" s="124">
        <f>IF(N298="základní",J298,0)</f>
        <v>0</v>
      </c>
      <c r="BF298" s="124">
        <f>IF(N298="snížená",J298,0)</f>
        <v>0</v>
      </c>
      <c r="BG298" s="124">
        <f>IF(N298="zákl. přenesená",J298,0)</f>
        <v>0</v>
      </c>
      <c r="BH298" s="124">
        <f>IF(N298="sníž. přenesená",J298,0)</f>
        <v>0</v>
      </c>
      <c r="BI298" s="124">
        <f>IF(N298="nulová",J298,0)</f>
        <v>0</v>
      </c>
      <c r="BJ298" s="12" t="s">
        <v>45</v>
      </c>
      <c r="BK298" s="124">
        <f>ROUND(I298*H298,2)</f>
        <v>0</v>
      </c>
      <c r="BL298" s="12" t="s">
        <v>200</v>
      </c>
      <c r="BM298" s="123" t="s">
        <v>397</v>
      </c>
    </row>
    <row r="299" spans="1:65" s="2" customFormat="1" x14ac:dyDescent="0.2">
      <c r="A299" s="21"/>
      <c r="B299" s="22"/>
      <c r="C299" s="23"/>
      <c r="D299" s="125" t="s">
        <v>106</v>
      </c>
      <c r="E299" s="23"/>
      <c r="F299" s="126" t="s">
        <v>398</v>
      </c>
      <c r="G299" s="23"/>
      <c r="H299" s="23"/>
      <c r="I299" s="127"/>
      <c r="J299" s="23"/>
      <c r="K299" s="23"/>
      <c r="L299" s="24"/>
      <c r="M299" s="128"/>
      <c r="N299" s="129"/>
      <c r="O299" s="30"/>
      <c r="P299" s="30"/>
      <c r="Q299" s="30"/>
      <c r="R299" s="30"/>
      <c r="S299" s="30"/>
      <c r="T299" s="3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T299" s="12" t="s">
        <v>106</v>
      </c>
      <c r="AU299" s="12" t="s">
        <v>46</v>
      </c>
    </row>
    <row r="300" spans="1:65" s="7" customFormat="1" ht="22.9" customHeight="1" x14ac:dyDescent="0.2">
      <c r="B300" s="96"/>
      <c r="C300" s="97"/>
      <c r="D300" s="98" t="s">
        <v>42</v>
      </c>
      <c r="E300" s="110" t="s">
        <v>399</v>
      </c>
      <c r="F300" s="110" t="s">
        <v>400</v>
      </c>
      <c r="G300" s="97"/>
      <c r="H300" s="97"/>
      <c r="I300" s="100"/>
      <c r="J300" s="111">
        <f>BK300</f>
        <v>0</v>
      </c>
      <c r="K300" s="97"/>
      <c r="L300" s="102"/>
      <c r="M300" s="103"/>
      <c r="N300" s="104"/>
      <c r="O300" s="104"/>
      <c r="P300" s="105">
        <f>SUM(P301:P326)</f>
        <v>0</v>
      </c>
      <c r="Q300" s="104"/>
      <c r="R300" s="105">
        <f>SUM(R301:R326)</f>
        <v>0.1460573</v>
      </c>
      <c r="S300" s="104"/>
      <c r="T300" s="106">
        <f>SUM(T301:T326)</f>
        <v>0</v>
      </c>
      <c r="AR300" s="107" t="s">
        <v>46</v>
      </c>
      <c r="AT300" s="108" t="s">
        <v>42</v>
      </c>
      <c r="AU300" s="108" t="s">
        <v>45</v>
      </c>
      <c r="AY300" s="107" t="s">
        <v>97</v>
      </c>
      <c r="BK300" s="109">
        <f>SUM(BK301:BK326)</f>
        <v>0</v>
      </c>
    </row>
    <row r="301" spans="1:65" s="2" customFormat="1" ht="16.5" customHeight="1" x14ac:dyDescent="0.2">
      <c r="A301" s="21"/>
      <c r="B301" s="22"/>
      <c r="C301" s="112" t="s">
        <v>401</v>
      </c>
      <c r="D301" s="112" t="s">
        <v>99</v>
      </c>
      <c r="E301" s="113" t="s">
        <v>402</v>
      </c>
      <c r="F301" s="114" t="s">
        <v>403</v>
      </c>
      <c r="G301" s="115" t="s">
        <v>131</v>
      </c>
      <c r="H301" s="116">
        <v>6</v>
      </c>
      <c r="I301" s="117"/>
      <c r="J301" s="118">
        <f>ROUND(I301*H301,2)</f>
        <v>0</v>
      </c>
      <c r="K301" s="114" t="s">
        <v>103</v>
      </c>
      <c r="L301" s="24"/>
      <c r="M301" s="119" t="s">
        <v>9</v>
      </c>
      <c r="N301" s="120" t="s">
        <v>30</v>
      </c>
      <c r="O301" s="30"/>
      <c r="P301" s="121">
        <f>O301*H301</f>
        <v>0</v>
      </c>
      <c r="Q301" s="121">
        <v>0</v>
      </c>
      <c r="R301" s="121">
        <f>Q301*H301</f>
        <v>0</v>
      </c>
      <c r="S301" s="121">
        <v>0</v>
      </c>
      <c r="T301" s="122">
        <f>S301*H301</f>
        <v>0</v>
      </c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R301" s="123" t="s">
        <v>200</v>
      </c>
      <c r="AT301" s="123" t="s">
        <v>99</v>
      </c>
      <c r="AU301" s="123" t="s">
        <v>46</v>
      </c>
      <c r="AY301" s="12" t="s">
        <v>97</v>
      </c>
      <c r="BE301" s="124">
        <f>IF(N301="základní",J301,0)</f>
        <v>0</v>
      </c>
      <c r="BF301" s="124">
        <f>IF(N301="snížená",J301,0)</f>
        <v>0</v>
      </c>
      <c r="BG301" s="124">
        <f>IF(N301="zákl. přenesená",J301,0)</f>
        <v>0</v>
      </c>
      <c r="BH301" s="124">
        <f>IF(N301="sníž. přenesená",J301,0)</f>
        <v>0</v>
      </c>
      <c r="BI301" s="124">
        <f>IF(N301="nulová",J301,0)</f>
        <v>0</v>
      </c>
      <c r="BJ301" s="12" t="s">
        <v>45</v>
      </c>
      <c r="BK301" s="124">
        <f>ROUND(I301*H301,2)</f>
        <v>0</v>
      </c>
      <c r="BL301" s="12" t="s">
        <v>200</v>
      </c>
      <c r="BM301" s="123" t="s">
        <v>404</v>
      </c>
    </row>
    <row r="302" spans="1:65" s="2" customFormat="1" x14ac:dyDescent="0.2">
      <c r="A302" s="21"/>
      <c r="B302" s="22"/>
      <c r="C302" s="23"/>
      <c r="D302" s="125" t="s">
        <v>106</v>
      </c>
      <c r="E302" s="23"/>
      <c r="F302" s="126" t="s">
        <v>405</v>
      </c>
      <c r="G302" s="23"/>
      <c r="H302" s="23"/>
      <c r="I302" s="127"/>
      <c r="J302" s="23"/>
      <c r="K302" s="23"/>
      <c r="L302" s="24"/>
      <c r="M302" s="128"/>
      <c r="N302" s="129"/>
      <c r="O302" s="30"/>
      <c r="P302" s="30"/>
      <c r="Q302" s="30"/>
      <c r="R302" s="30"/>
      <c r="S302" s="30"/>
      <c r="T302" s="3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T302" s="12" t="s">
        <v>106</v>
      </c>
      <c r="AU302" s="12" t="s">
        <v>46</v>
      </c>
    </row>
    <row r="303" spans="1:65" s="8" customFormat="1" x14ac:dyDescent="0.2">
      <c r="B303" s="130"/>
      <c r="C303" s="131"/>
      <c r="D303" s="132" t="s">
        <v>108</v>
      </c>
      <c r="E303" s="133" t="s">
        <v>9</v>
      </c>
      <c r="F303" s="134" t="s">
        <v>127</v>
      </c>
      <c r="G303" s="131"/>
      <c r="H303" s="133" t="s">
        <v>9</v>
      </c>
      <c r="I303" s="135"/>
      <c r="J303" s="131"/>
      <c r="K303" s="131"/>
      <c r="L303" s="136"/>
      <c r="M303" s="137"/>
      <c r="N303" s="138"/>
      <c r="O303" s="138"/>
      <c r="P303" s="138"/>
      <c r="Q303" s="138"/>
      <c r="R303" s="138"/>
      <c r="S303" s="138"/>
      <c r="T303" s="139"/>
      <c r="AT303" s="140" t="s">
        <v>108</v>
      </c>
      <c r="AU303" s="140" t="s">
        <v>46</v>
      </c>
      <c r="AV303" s="8" t="s">
        <v>45</v>
      </c>
      <c r="AW303" s="8" t="s">
        <v>21</v>
      </c>
      <c r="AX303" s="8" t="s">
        <v>43</v>
      </c>
      <c r="AY303" s="140" t="s">
        <v>97</v>
      </c>
    </row>
    <row r="304" spans="1:65" s="9" customFormat="1" x14ac:dyDescent="0.2">
      <c r="B304" s="141"/>
      <c r="C304" s="142"/>
      <c r="D304" s="132" t="s">
        <v>108</v>
      </c>
      <c r="E304" s="143" t="s">
        <v>9</v>
      </c>
      <c r="F304" s="144" t="s">
        <v>406</v>
      </c>
      <c r="G304" s="142"/>
      <c r="H304" s="145">
        <v>6</v>
      </c>
      <c r="I304" s="146"/>
      <c r="J304" s="142"/>
      <c r="K304" s="142"/>
      <c r="L304" s="147"/>
      <c r="M304" s="148"/>
      <c r="N304" s="149"/>
      <c r="O304" s="149"/>
      <c r="P304" s="149"/>
      <c r="Q304" s="149"/>
      <c r="R304" s="149"/>
      <c r="S304" s="149"/>
      <c r="T304" s="150"/>
      <c r="AT304" s="151" t="s">
        <v>108</v>
      </c>
      <c r="AU304" s="151" t="s">
        <v>46</v>
      </c>
      <c r="AV304" s="9" t="s">
        <v>46</v>
      </c>
      <c r="AW304" s="9" t="s">
        <v>21</v>
      </c>
      <c r="AX304" s="9" t="s">
        <v>43</v>
      </c>
      <c r="AY304" s="151" t="s">
        <v>97</v>
      </c>
    </row>
    <row r="305" spans="1:65" s="10" customFormat="1" x14ac:dyDescent="0.2">
      <c r="B305" s="152"/>
      <c r="C305" s="153"/>
      <c r="D305" s="132" t="s">
        <v>108</v>
      </c>
      <c r="E305" s="154" t="s">
        <v>9</v>
      </c>
      <c r="F305" s="155" t="s">
        <v>111</v>
      </c>
      <c r="G305" s="153"/>
      <c r="H305" s="156">
        <v>6</v>
      </c>
      <c r="I305" s="157"/>
      <c r="J305" s="153"/>
      <c r="K305" s="153"/>
      <c r="L305" s="158"/>
      <c r="M305" s="159"/>
      <c r="N305" s="160"/>
      <c r="O305" s="160"/>
      <c r="P305" s="160"/>
      <c r="Q305" s="160"/>
      <c r="R305" s="160"/>
      <c r="S305" s="160"/>
      <c r="T305" s="161"/>
      <c r="AT305" s="162" t="s">
        <v>108</v>
      </c>
      <c r="AU305" s="162" t="s">
        <v>46</v>
      </c>
      <c r="AV305" s="10" t="s">
        <v>104</v>
      </c>
      <c r="AW305" s="10" t="s">
        <v>21</v>
      </c>
      <c r="AX305" s="10" t="s">
        <v>45</v>
      </c>
      <c r="AY305" s="162" t="s">
        <v>97</v>
      </c>
    </row>
    <row r="306" spans="1:65" s="2" customFormat="1" ht="16.5" customHeight="1" x14ac:dyDescent="0.2">
      <c r="A306" s="21"/>
      <c r="B306" s="22"/>
      <c r="C306" s="112" t="s">
        <v>407</v>
      </c>
      <c r="D306" s="112" t="s">
        <v>99</v>
      </c>
      <c r="E306" s="113" t="s">
        <v>408</v>
      </c>
      <c r="F306" s="114" t="s">
        <v>409</v>
      </c>
      <c r="G306" s="115" t="s">
        <v>146</v>
      </c>
      <c r="H306" s="116">
        <v>7</v>
      </c>
      <c r="I306" s="117"/>
      <c r="J306" s="118">
        <f>ROUND(I306*H306,2)</f>
        <v>0</v>
      </c>
      <c r="K306" s="114" t="s">
        <v>103</v>
      </c>
      <c r="L306" s="24"/>
      <c r="M306" s="119" t="s">
        <v>9</v>
      </c>
      <c r="N306" s="120" t="s">
        <v>30</v>
      </c>
      <c r="O306" s="30"/>
      <c r="P306" s="121">
        <f>O306*H306</f>
        <v>0</v>
      </c>
      <c r="Q306" s="121">
        <v>5.0000000000000002E-5</v>
      </c>
      <c r="R306" s="121">
        <f>Q306*H306</f>
        <v>3.5E-4</v>
      </c>
      <c r="S306" s="121">
        <v>0</v>
      </c>
      <c r="T306" s="122">
        <f>S306*H306</f>
        <v>0</v>
      </c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R306" s="123" t="s">
        <v>200</v>
      </c>
      <c r="AT306" s="123" t="s">
        <v>99</v>
      </c>
      <c r="AU306" s="123" t="s">
        <v>46</v>
      </c>
      <c r="AY306" s="12" t="s">
        <v>97</v>
      </c>
      <c r="BE306" s="124">
        <f>IF(N306="základní",J306,0)</f>
        <v>0</v>
      </c>
      <c r="BF306" s="124">
        <f>IF(N306="snížená",J306,0)</f>
        <v>0</v>
      </c>
      <c r="BG306" s="124">
        <f>IF(N306="zákl. přenesená",J306,0)</f>
        <v>0</v>
      </c>
      <c r="BH306" s="124">
        <f>IF(N306="sníž. přenesená",J306,0)</f>
        <v>0</v>
      </c>
      <c r="BI306" s="124">
        <f>IF(N306="nulová",J306,0)</f>
        <v>0</v>
      </c>
      <c r="BJ306" s="12" t="s">
        <v>45</v>
      </c>
      <c r="BK306" s="124">
        <f>ROUND(I306*H306,2)</f>
        <v>0</v>
      </c>
      <c r="BL306" s="12" t="s">
        <v>200</v>
      </c>
      <c r="BM306" s="123" t="s">
        <v>410</v>
      </c>
    </row>
    <row r="307" spans="1:65" s="2" customFormat="1" x14ac:dyDescent="0.2">
      <c r="A307" s="21"/>
      <c r="B307" s="22"/>
      <c r="C307" s="23"/>
      <c r="D307" s="125" t="s">
        <v>106</v>
      </c>
      <c r="E307" s="23"/>
      <c r="F307" s="126" t="s">
        <v>411</v>
      </c>
      <c r="G307" s="23"/>
      <c r="H307" s="23"/>
      <c r="I307" s="127"/>
      <c r="J307" s="23"/>
      <c r="K307" s="23"/>
      <c r="L307" s="24"/>
      <c r="M307" s="128"/>
      <c r="N307" s="129"/>
      <c r="O307" s="30"/>
      <c r="P307" s="30"/>
      <c r="Q307" s="30"/>
      <c r="R307" s="30"/>
      <c r="S307" s="30"/>
      <c r="T307" s="3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T307" s="12" t="s">
        <v>106</v>
      </c>
      <c r="AU307" s="12" t="s">
        <v>46</v>
      </c>
    </row>
    <row r="308" spans="1:65" s="8" customFormat="1" x14ac:dyDescent="0.2">
      <c r="B308" s="130"/>
      <c r="C308" s="131"/>
      <c r="D308" s="132" t="s">
        <v>108</v>
      </c>
      <c r="E308" s="133" t="s">
        <v>9</v>
      </c>
      <c r="F308" s="134" t="s">
        <v>127</v>
      </c>
      <c r="G308" s="131"/>
      <c r="H308" s="133" t="s">
        <v>9</v>
      </c>
      <c r="I308" s="135"/>
      <c r="J308" s="131"/>
      <c r="K308" s="131"/>
      <c r="L308" s="136"/>
      <c r="M308" s="137"/>
      <c r="N308" s="138"/>
      <c r="O308" s="138"/>
      <c r="P308" s="138"/>
      <c r="Q308" s="138"/>
      <c r="R308" s="138"/>
      <c r="S308" s="138"/>
      <c r="T308" s="139"/>
      <c r="AT308" s="140" t="s">
        <v>108</v>
      </c>
      <c r="AU308" s="140" t="s">
        <v>46</v>
      </c>
      <c r="AV308" s="8" t="s">
        <v>45</v>
      </c>
      <c r="AW308" s="8" t="s">
        <v>21</v>
      </c>
      <c r="AX308" s="8" t="s">
        <v>43</v>
      </c>
      <c r="AY308" s="140" t="s">
        <v>97</v>
      </c>
    </row>
    <row r="309" spans="1:65" s="9" customFormat="1" x14ac:dyDescent="0.2">
      <c r="B309" s="141"/>
      <c r="C309" s="142"/>
      <c r="D309" s="132" t="s">
        <v>108</v>
      </c>
      <c r="E309" s="143" t="s">
        <v>9</v>
      </c>
      <c r="F309" s="144" t="s">
        <v>412</v>
      </c>
      <c r="G309" s="142"/>
      <c r="H309" s="145">
        <v>7</v>
      </c>
      <c r="I309" s="146"/>
      <c r="J309" s="142"/>
      <c r="K309" s="142"/>
      <c r="L309" s="147"/>
      <c r="M309" s="148"/>
      <c r="N309" s="149"/>
      <c r="O309" s="149"/>
      <c r="P309" s="149"/>
      <c r="Q309" s="149"/>
      <c r="R309" s="149"/>
      <c r="S309" s="149"/>
      <c r="T309" s="150"/>
      <c r="AT309" s="151" t="s">
        <v>108</v>
      </c>
      <c r="AU309" s="151" t="s">
        <v>46</v>
      </c>
      <c r="AV309" s="9" t="s">
        <v>46</v>
      </c>
      <c r="AW309" s="9" t="s">
        <v>21</v>
      </c>
      <c r="AX309" s="9" t="s">
        <v>43</v>
      </c>
      <c r="AY309" s="151" t="s">
        <v>97</v>
      </c>
    </row>
    <row r="310" spans="1:65" s="10" customFormat="1" x14ac:dyDescent="0.2">
      <c r="B310" s="152"/>
      <c r="C310" s="153"/>
      <c r="D310" s="132" t="s">
        <v>108</v>
      </c>
      <c r="E310" s="154" t="s">
        <v>9</v>
      </c>
      <c r="F310" s="155" t="s">
        <v>111</v>
      </c>
      <c r="G310" s="153"/>
      <c r="H310" s="156">
        <v>7</v>
      </c>
      <c r="I310" s="157"/>
      <c r="J310" s="153"/>
      <c r="K310" s="153"/>
      <c r="L310" s="158"/>
      <c r="M310" s="159"/>
      <c r="N310" s="160"/>
      <c r="O310" s="160"/>
      <c r="P310" s="160"/>
      <c r="Q310" s="160"/>
      <c r="R310" s="160"/>
      <c r="S310" s="160"/>
      <c r="T310" s="161"/>
      <c r="AT310" s="162" t="s">
        <v>108</v>
      </c>
      <c r="AU310" s="162" t="s">
        <v>46</v>
      </c>
      <c r="AV310" s="10" t="s">
        <v>104</v>
      </c>
      <c r="AW310" s="10" t="s">
        <v>21</v>
      </c>
      <c r="AX310" s="10" t="s">
        <v>45</v>
      </c>
      <c r="AY310" s="162" t="s">
        <v>97</v>
      </c>
    </row>
    <row r="311" spans="1:65" s="2" customFormat="1" ht="24.2" customHeight="1" x14ac:dyDescent="0.2">
      <c r="A311" s="21"/>
      <c r="B311" s="22"/>
      <c r="C311" s="112" t="s">
        <v>413</v>
      </c>
      <c r="D311" s="112" t="s">
        <v>99</v>
      </c>
      <c r="E311" s="113" t="s">
        <v>414</v>
      </c>
      <c r="F311" s="114" t="s">
        <v>415</v>
      </c>
      <c r="G311" s="115" t="s">
        <v>131</v>
      </c>
      <c r="H311" s="116">
        <v>5.8</v>
      </c>
      <c r="I311" s="117"/>
      <c r="J311" s="118">
        <f>ROUND(I311*H311,2)</f>
        <v>0</v>
      </c>
      <c r="K311" s="114" t="s">
        <v>103</v>
      </c>
      <c r="L311" s="24"/>
      <c r="M311" s="119" t="s">
        <v>9</v>
      </c>
      <c r="N311" s="120" t="s">
        <v>30</v>
      </c>
      <c r="O311" s="30"/>
      <c r="P311" s="121">
        <f>O311*H311</f>
        <v>0</v>
      </c>
      <c r="Q311" s="121">
        <v>1.1E-4</v>
      </c>
      <c r="R311" s="121">
        <f>Q311*H311</f>
        <v>6.38E-4</v>
      </c>
      <c r="S311" s="121">
        <v>0</v>
      </c>
      <c r="T311" s="122">
        <f>S311*H311</f>
        <v>0</v>
      </c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R311" s="123" t="s">
        <v>200</v>
      </c>
      <c r="AT311" s="123" t="s">
        <v>99</v>
      </c>
      <c r="AU311" s="123" t="s">
        <v>46</v>
      </c>
      <c r="AY311" s="12" t="s">
        <v>97</v>
      </c>
      <c r="BE311" s="124">
        <f>IF(N311="základní",J311,0)</f>
        <v>0</v>
      </c>
      <c r="BF311" s="124">
        <f>IF(N311="snížená",J311,0)</f>
        <v>0</v>
      </c>
      <c r="BG311" s="124">
        <f>IF(N311="zákl. přenesená",J311,0)</f>
        <v>0</v>
      </c>
      <c r="BH311" s="124">
        <f>IF(N311="sníž. přenesená",J311,0)</f>
        <v>0</v>
      </c>
      <c r="BI311" s="124">
        <f>IF(N311="nulová",J311,0)</f>
        <v>0</v>
      </c>
      <c r="BJ311" s="12" t="s">
        <v>45</v>
      </c>
      <c r="BK311" s="124">
        <f>ROUND(I311*H311,2)</f>
        <v>0</v>
      </c>
      <c r="BL311" s="12" t="s">
        <v>200</v>
      </c>
      <c r="BM311" s="123" t="s">
        <v>416</v>
      </c>
    </row>
    <row r="312" spans="1:65" s="2" customFormat="1" x14ac:dyDescent="0.2">
      <c r="A312" s="21"/>
      <c r="B312" s="22"/>
      <c r="C312" s="23"/>
      <c r="D312" s="125" t="s">
        <v>106</v>
      </c>
      <c r="E312" s="23"/>
      <c r="F312" s="126" t="s">
        <v>417</v>
      </c>
      <c r="G312" s="23"/>
      <c r="H312" s="23"/>
      <c r="I312" s="127"/>
      <c r="J312" s="23"/>
      <c r="K312" s="23"/>
      <c r="L312" s="24"/>
      <c r="M312" s="128"/>
      <c r="N312" s="129"/>
      <c r="O312" s="30"/>
      <c r="P312" s="30"/>
      <c r="Q312" s="30"/>
      <c r="R312" s="30"/>
      <c r="S312" s="30"/>
      <c r="T312" s="3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T312" s="12" t="s">
        <v>106</v>
      </c>
      <c r="AU312" s="12" t="s">
        <v>46</v>
      </c>
    </row>
    <row r="313" spans="1:65" s="8" customFormat="1" x14ac:dyDescent="0.2">
      <c r="B313" s="130"/>
      <c r="C313" s="131"/>
      <c r="D313" s="132" t="s">
        <v>108</v>
      </c>
      <c r="E313" s="133" t="s">
        <v>9</v>
      </c>
      <c r="F313" s="134" t="s">
        <v>127</v>
      </c>
      <c r="G313" s="131"/>
      <c r="H313" s="133" t="s">
        <v>9</v>
      </c>
      <c r="I313" s="135"/>
      <c r="J313" s="131"/>
      <c r="K313" s="131"/>
      <c r="L313" s="136"/>
      <c r="M313" s="137"/>
      <c r="N313" s="138"/>
      <c r="O313" s="138"/>
      <c r="P313" s="138"/>
      <c r="Q313" s="138"/>
      <c r="R313" s="138"/>
      <c r="S313" s="138"/>
      <c r="T313" s="139"/>
      <c r="AT313" s="140" t="s">
        <v>108</v>
      </c>
      <c r="AU313" s="140" t="s">
        <v>46</v>
      </c>
      <c r="AV313" s="8" t="s">
        <v>45</v>
      </c>
      <c r="AW313" s="8" t="s">
        <v>21</v>
      </c>
      <c r="AX313" s="8" t="s">
        <v>43</v>
      </c>
      <c r="AY313" s="140" t="s">
        <v>97</v>
      </c>
    </row>
    <row r="314" spans="1:65" s="9" customFormat="1" x14ac:dyDescent="0.2">
      <c r="B314" s="141"/>
      <c r="C314" s="142"/>
      <c r="D314" s="132" t="s">
        <v>108</v>
      </c>
      <c r="E314" s="143" t="s">
        <v>9</v>
      </c>
      <c r="F314" s="144" t="s">
        <v>418</v>
      </c>
      <c r="G314" s="142"/>
      <c r="H314" s="145">
        <v>5.8</v>
      </c>
      <c r="I314" s="146"/>
      <c r="J314" s="142"/>
      <c r="K314" s="142"/>
      <c r="L314" s="147"/>
      <c r="M314" s="148"/>
      <c r="N314" s="149"/>
      <c r="O314" s="149"/>
      <c r="P314" s="149"/>
      <c r="Q314" s="149"/>
      <c r="R314" s="149"/>
      <c r="S314" s="149"/>
      <c r="T314" s="150"/>
      <c r="AT314" s="151" t="s">
        <v>108</v>
      </c>
      <c r="AU314" s="151" t="s">
        <v>46</v>
      </c>
      <c r="AV314" s="9" t="s">
        <v>46</v>
      </c>
      <c r="AW314" s="9" t="s">
        <v>21</v>
      </c>
      <c r="AX314" s="9" t="s">
        <v>43</v>
      </c>
      <c r="AY314" s="151" t="s">
        <v>97</v>
      </c>
    </row>
    <row r="315" spans="1:65" s="10" customFormat="1" x14ac:dyDescent="0.2">
      <c r="B315" s="152"/>
      <c r="C315" s="153"/>
      <c r="D315" s="132" t="s">
        <v>108</v>
      </c>
      <c r="E315" s="154" t="s">
        <v>9</v>
      </c>
      <c r="F315" s="155" t="s">
        <v>111</v>
      </c>
      <c r="G315" s="153"/>
      <c r="H315" s="156">
        <v>5.8</v>
      </c>
      <c r="I315" s="157"/>
      <c r="J315" s="153"/>
      <c r="K315" s="153"/>
      <c r="L315" s="158"/>
      <c r="M315" s="159"/>
      <c r="N315" s="160"/>
      <c r="O315" s="160"/>
      <c r="P315" s="160"/>
      <c r="Q315" s="160"/>
      <c r="R315" s="160"/>
      <c r="S315" s="160"/>
      <c r="T315" s="161"/>
      <c r="AT315" s="162" t="s">
        <v>108</v>
      </c>
      <c r="AU315" s="162" t="s">
        <v>46</v>
      </c>
      <c r="AV315" s="10" t="s">
        <v>104</v>
      </c>
      <c r="AW315" s="10" t="s">
        <v>21</v>
      </c>
      <c r="AX315" s="10" t="s">
        <v>45</v>
      </c>
      <c r="AY315" s="162" t="s">
        <v>97</v>
      </c>
    </row>
    <row r="316" spans="1:65" s="2" customFormat="1" ht="16.5" customHeight="1" x14ac:dyDescent="0.2">
      <c r="A316" s="21"/>
      <c r="B316" s="22"/>
      <c r="C316" s="163" t="s">
        <v>419</v>
      </c>
      <c r="D316" s="163" t="s">
        <v>136</v>
      </c>
      <c r="E316" s="164" t="s">
        <v>420</v>
      </c>
      <c r="F316" s="165" t="s">
        <v>421</v>
      </c>
      <c r="G316" s="166" t="s">
        <v>422</v>
      </c>
      <c r="H316" s="167">
        <v>1</v>
      </c>
      <c r="I316" s="168"/>
      <c r="J316" s="169">
        <f>ROUND(I316*H316,2)</f>
        <v>0</v>
      </c>
      <c r="K316" s="165" t="s">
        <v>329</v>
      </c>
      <c r="L316" s="170"/>
      <c r="M316" s="171" t="s">
        <v>9</v>
      </c>
      <c r="N316" s="172" t="s">
        <v>30</v>
      </c>
      <c r="O316" s="30"/>
      <c r="P316" s="121">
        <f>O316*H316</f>
        <v>0</v>
      </c>
      <c r="Q316" s="121">
        <v>4.4999999999999998E-2</v>
      </c>
      <c r="R316" s="121">
        <f>Q316*H316</f>
        <v>4.4999999999999998E-2</v>
      </c>
      <c r="S316" s="121">
        <v>0</v>
      </c>
      <c r="T316" s="122">
        <f>S316*H316</f>
        <v>0</v>
      </c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R316" s="123" t="s">
        <v>300</v>
      </c>
      <c r="AT316" s="123" t="s">
        <v>136</v>
      </c>
      <c r="AU316" s="123" t="s">
        <v>46</v>
      </c>
      <c r="AY316" s="12" t="s">
        <v>97</v>
      </c>
      <c r="BE316" s="124">
        <f>IF(N316="základní",J316,0)</f>
        <v>0</v>
      </c>
      <c r="BF316" s="124">
        <f>IF(N316="snížená",J316,0)</f>
        <v>0</v>
      </c>
      <c r="BG316" s="124">
        <f>IF(N316="zákl. přenesená",J316,0)</f>
        <v>0</v>
      </c>
      <c r="BH316" s="124">
        <f>IF(N316="sníž. přenesená",J316,0)</f>
        <v>0</v>
      </c>
      <c r="BI316" s="124">
        <f>IF(N316="nulová",J316,0)</f>
        <v>0</v>
      </c>
      <c r="BJ316" s="12" t="s">
        <v>45</v>
      </c>
      <c r="BK316" s="124">
        <f>ROUND(I316*H316,2)</f>
        <v>0</v>
      </c>
      <c r="BL316" s="12" t="s">
        <v>200</v>
      </c>
      <c r="BM316" s="123" t="s">
        <v>423</v>
      </c>
    </row>
    <row r="317" spans="1:65" s="2" customFormat="1" ht="16.5" customHeight="1" x14ac:dyDescent="0.2">
      <c r="A317" s="21"/>
      <c r="B317" s="22"/>
      <c r="C317" s="112" t="s">
        <v>424</v>
      </c>
      <c r="D317" s="112" t="s">
        <v>99</v>
      </c>
      <c r="E317" s="113" t="s">
        <v>425</v>
      </c>
      <c r="F317" s="114" t="s">
        <v>426</v>
      </c>
      <c r="G317" s="115" t="s">
        <v>154</v>
      </c>
      <c r="H317" s="116">
        <v>0.99</v>
      </c>
      <c r="I317" s="117"/>
      <c r="J317" s="118">
        <f>ROUND(I317*H317,2)</f>
        <v>0</v>
      </c>
      <c r="K317" s="114" t="s">
        <v>103</v>
      </c>
      <c r="L317" s="24"/>
      <c r="M317" s="119" t="s">
        <v>9</v>
      </c>
      <c r="N317" s="120" t="s">
        <v>30</v>
      </c>
      <c r="O317" s="30"/>
      <c r="P317" s="121">
        <f>O317*H317</f>
        <v>0</v>
      </c>
      <c r="Q317" s="121">
        <v>6.9999999999999994E-5</v>
      </c>
      <c r="R317" s="121">
        <f>Q317*H317</f>
        <v>6.929999999999999E-5</v>
      </c>
      <c r="S317" s="121">
        <v>0</v>
      </c>
      <c r="T317" s="122">
        <f>S317*H317</f>
        <v>0</v>
      </c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R317" s="123" t="s">
        <v>200</v>
      </c>
      <c r="AT317" s="123" t="s">
        <v>99</v>
      </c>
      <c r="AU317" s="123" t="s">
        <v>46</v>
      </c>
      <c r="AY317" s="12" t="s">
        <v>97</v>
      </c>
      <c r="BE317" s="124">
        <f>IF(N317="základní",J317,0)</f>
        <v>0</v>
      </c>
      <c r="BF317" s="124">
        <f>IF(N317="snížená",J317,0)</f>
        <v>0</v>
      </c>
      <c r="BG317" s="124">
        <f>IF(N317="zákl. přenesená",J317,0)</f>
        <v>0</v>
      </c>
      <c r="BH317" s="124">
        <f>IF(N317="sníž. přenesená",J317,0)</f>
        <v>0</v>
      </c>
      <c r="BI317" s="124">
        <f>IF(N317="nulová",J317,0)</f>
        <v>0</v>
      </c>
      <c r="BJ317" s="12" t="s">
        <v>45</v>
      </c>
      <c r="BK317" s="124">
        <f>ROUND(I317*H317,2)</f>
        <v>0</v>
      </c>
      <c r="BL317" s="12" t="s">
        <v>200</v>
      </c>
      <c r="BM317" s="123" t="s">
        <v>427</v>
      </c>
    </row>
    <row r="318" spans="1:65" s="2" customFormat="1" x14ac:dyDescent="0.2">
      <c r="A318" s="21"/>
      <c r="B318" s="22"/>
      <c r="C318" s="23"/>
      <c r="D318" s="125" t="s">
        <v>106</v>
      </c>
      <c r="E318" s="23"/>
      <c r="F318" s="126" t="s">
        <v>428</v>
      </c>
      <c r="G318" s="23"/>
      <c r="H318" s="23"/>
      <c r="I318" s="127"/>
      <c r="J318" s="23"/>
      <c r="K318" s="23"/>
      <c r="L318" s="24"/>
      <c r="M318" s="128"/>
      <c r="N318" s="129"/>
      <c r="O318" s="30"/>
      <c r="P318" s="30"/>
      <c r="Q318" s="30"/>
      <c r="R318" s="30"/>
      <c r="S318" s="30"/>
      <c r="T318" s="3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T318" s="12" t="s">
        <v>106</v>
      </c>
      <c r="AU318" s="12" t="s">
        <v>46</v>
      </c>
    </row>
    <row r="319" spans="1:65" s="8" customFormat="1" x14ac:dyDescent="0.2">
      <c r="B319" s="130"/>
      <c r="C319" s="131"/>
      <c r="D319" s="132" t="s">
        <v>108</v>
      </c>
      <c r="E319" s="133" t="s">
        <v>9</v>
      </c>
      <c r="F319" s="134" t="s">
        <v>127</v>
      </c>
      <c r="G319" s="131"/>
      <c r="H319" s="133" t="s">
        <v>9</v>
      </c>
      <c r="I319" s="135"/>
      <c r="J319" s="131"/>
      <c r="K319" s="131"/>
      <c r="L319" s="136"/>
      <c r="M319" s="137"/>
      <c r="N319" s="138"/>
      <c r="O319" s="138"/>
      <c r="P319" s="138"/>
      <c r="Q319" s="138"/>
      <c r="R319" s="138"/>
      <c r="S319" s="138"/>
      <c r="T319" s="139"/>
      <c r="AT319" s="140" t="s">
        <v>108</v>
      </c>
      <c r="AU319" s="140" t="s">
        <v>46</v>
      </c>
      <c r="AV319" s="8" t="s">
        <v>45</v>
      </c>
      <c r="AW319" s="8" t="s">
        <v>21</v>
      </c>
      <c r="AX319" s="8" t="s">
        <v>43</v>
      </c>
      <c r="AY319" s="140" t="s">
        <v>97</v>
      </c>
    </row>
    <row r="320" spans="1:65" s="9" customFormat="1" x14ac:dyDescent="0.2">
      <c r="B320" s="141"/>
      <c r="C320" s="142"/>
      <c r="D320" s="132" t="s">
        <v>108</v>
      </c>
      <c r="E320" s="143" t="s">
        <v>9</v>
      </c>
      <c r="F320" s="144" t="s">
        <v>429</v>
      </c>
      <c r="G320" s="142"/>
      <c r="H320" s="145">
        <v>0.99</v>
      </c>
      <c r="I320" s="146"/>
      <c r="J320" s="142"/>
      <c r="K320" s="142"/>
      <c r="L320" s="147"/>
      <c r="M320" s="148"/>
      <c r="N320" s="149"/>
      <c r="O320" s="149"/>
      <c r="P320" s="149"/>
      <c r="Q320" s="149"/>
      <c r="R320" s="149"/>
      <c r="S320" s="149"/>
      <c r="T320" s="150"/>
      <c r="AT320" s="151" t="s">
        <v>108</v>
      </c>
      <c r="AU320" s="151" t="s">
        <v>46</v>
      </c>
      <c r="AV320" s="9" t="s">
        <v>46</v>
      </c>
      <c r="AW320" s="9" t="s">
        <v>21</v>
      </c>
      <c r="AX320" s="9" t="s">
        <v>43</v>
      </c>
      <c r="AY320" s="151" t="s">
        <v>97</v>
      </c>
    </row>
    <row r="321" spans="1:65" s="10" customFormat="1" x14ac:dyDescent="0.2">
      <c r="B321" s="152"/>
      <c r="C321" s="153"/>
      <c r="D321" s="132" t="s">
        <v>108</v>
      </c>
      <c r="E321" s="154" t="s">
        <v>9</v>
      </c>
      <c r="F321" s="155" t="s">
        <v>111</v>
      </c>
      <c r="G321" s="153"/>
      <c r="H321" s="156">
        <v>0.99</v>
      </c>
      <c r="I321" s="157"/>
      <c r="J321" s="153"/>
      <c r="K321" s="153"/>
      <c r="L321" s="158"/>
      <c r="M321" s="159"/>
      <c r="N321" s="160"/>
      <c r="O321" s="160"/>
      <c r="P321" s="160"/>
      <c r="Q321" s="160"/>
      <c r="R321" s="160"/>
      <c r="S321" s="160"/>
      <c r="T321" s="161"/>
      <c r="AT321" s="162" t="s">
        <v>108</v>
      </c>
      <c r="AU321" s="162" t="s">
        <v>46</v>
      </c>
      <c r="AV321" s="10" t="s">
        <v>104</v>
      </c>
      <c r="AW321" s="10" t="s">
        <v>21</v>
      </c>
      <c r="AX321" s="10" t="s">
        <v>45</v>
      </c>
      <c r="AY321" s="162" t="s">
        <v>97</v>
      </c>
    </row>
    <row r="322" spans="1:65" s="2" customFormat="1" ht="16.5" customHeight="1" x14ac:dyDescent="0.2">
      <c r="A322" s="21"/>
      <c r="B322" s="22"/>
      <c r="C322" s="163" t="s">
        <v>430</v>
      </c>
      <c r="D322" s="163" t="s">
        <v>136</v>
      </c>
      <c r="E322" s="164" t="s">
        <v>431</v>
      </c>
      <c r="F322" s="165" t="s">
        <v>432</v>
      </c>
      <c r="G322" s="166" t="s">
        <v>146</v>
      </c>
      <c r="H322" s="167">
        <v>1</v>
      </c>
      <c r="I322" s="168"/>
      <c r="J322" s="169">
        <f>ROUND(I322*H322,2)</f>
        <v>0</v>
      </c>
      <c r="K322" s="165" t="s">
        <v>329</v>
      </c>
      <c r="L322" s="170"/>
      <c r="M322" s="171" t="s">
        <v>9</v>
      </c>
      <c r="N322" s="172" t="s">
        <v>30</v>
      </c>
      <c r="O322" s="30"/>
      <c r="P322" s="121">
        <f>O322*H322</f>
        <v>0</v>
      </c>
      <c r="Q322" s="121">
        <v>0.1</v>
      </c>
      <c r="R322" s="121">
        <f>Q322*H322</f>
        <v>0.1</v>
      </c>
      <c r="S322" s="121">
        <v>0</v>
      </c>
      <c r="T322" s="122">
        <f>S322*H322</f>
        <v>0</v>
      </c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R322" s="123" t="s">
        <v>300</v>
      </c>
      <c r="AT322" s="123" t="s">
        <v>136</v>
      </c>
      <c r="AU322" s="123" t="s">
        <v>46</v>
      </c>
      <c r="AY322" s="12" t="s">
        <v>97</v>
      </c>
      <c r="BE322" s="124">
        <f>IF(N322="základní",J322,0)</f>
        <v>0</v>
      </c>
      <c r="BF322" s="124">
        <f>IF(N322="snížená",J322,0)</f>
        <v>0</v>
      </c>
      <c r="BG322" s="124">
        <f>IF(N322="zákl. přenesená",J322,0)</f>
        <v>0</v>
      </c>
      <c r="BH322" s="124">
        <f>IF(N322="sníž. přenesená",J322,0)</f>
        <v>0</v>
      </c>
      <c r="BI322" s="124">
        <f>IF(N322="nulová",J322,0)</f>
        <v>0</v>
      </c>
      <c r="BJ322" s="12" t="s">
        <v>45</v>
      </c>
      <c r="BK322" s="124">
        <f>ROUND(I322*H322,2)</f>
        <v>0</v>
      </c>
      <c r="BL322" s="12" t="s">
        <v>200</v>
      </c>
      <c r="BM322" s="123" t="s">
        <v>433</v>
      </c>
    </row>
    <row r="323" spans="1:65" s="2" customFormat="1" ht="24.2" customHeight="1" x14ac:dyDescent="0.2">
      <c r="A323" s="21"/>
      <c r="B323" s="22"/>
      <c r="C323" s="112" t="s">
        <v>434</v>
      </c>
      <c r="D323" s="112" t="s">
        <v>99</v>
      </c>
      <c r="E323" s="113" t="s">
        <v>435</v>
      </c>
      <c r="F323" s="114" t="s">
        <v>436</v>
      </c>
      <c r="G323" s="115" t="s">
        <v>264</v>
      </c>
      <c r="H323" s="116">
        <v>0.14599999999999999</v>
      </c>
      <c r="I323" s="117"/>
      <c r="J323" s="118">
        <f>ROUND(I323*H323,2)</f>
        <v>0</v>
      </c>
      <c r="K323" s="114" t="s">
        <v>103</v>
      </c>
      <c r="L323" s="24"/>
      <c r="M323" s="119" t="s">
        <v>9</v>
      </c>
      <c r="N323" s="120" t="s">
        <v>30</v>
      </c>
      <c r="O323" s="30"/>
      <c r="P323" s="121">
        <f>O323*H323</f>
        <v>0</v>
      </c>
      <c r="Q323" s="121">
        <v>0</v>
      </c>
      <c r="R323" s="121">
        <f>Q323*H323</f>
        <v>0</v>
      </c>
      <c r="S323" s="121">
        <v>0</v>
      </c>
      <c r="T323" s="122">
        <f>S323*H323</f>
        <v>0</v>
      </c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R323" s="123" t="s">
        <v>200</v>
      </c>
      <c r="AT323" s="123" t="s">
        <v>99</v>
      </c>
      <c r="AU323" s="123" t="s">
        <v>46</v>
      </c>
      <c r="AY323" s="12" t="s">
        <v>97</v>
      </c>
      <c r="BE323" s="124">
        <f>IF(N323="základní",J323,0)</f>
        <v>0</v>
      </c>
      <c r="BF323" s="124">
        <f>IF(N323="snížená",J323,0)</f>
        <v>0</v>
      </c>
      <c r="BG323" s="124">
        <f>IF(N323="zákl. přenesená",J323,0)</f>
        <v>0</v>
      </c>
      <c r="BH323" s="124">
        <f>IF(N323="sníž. přenesená",J323,0)</f>
        <v>0</v>
      </c>
      <c r="BI323" s="124">
        <f>IF(N323="nulová",J323,0)</f>
        <v>0</v>
      </c>
      <c r="BJ323" s="12" t="s">
        <v>45</v>
      </c>
      <c r="BK323" s="124">
        <f>ROUND(I323*H323,2)</f>
        <v>0</v>
      </c>
      <c r="BL323" s="12" t="s">
        <v>200</v>
      </c>
      <c r="BM323" s="123" t="s">
        <v>437</v>
      </c>
    </row>
    <row r="324" spans="1:65" s="2" customFormat="1" x14ac:dyDescent="0.2">
      <c r="A324" s="21"/>
      <c r="B324" s="22"/>
      <c r="C324" s="23"/>
      <c r="D324" s="125" t="s">
        <v>106</v>
      </c>
      <c r="E324" s="23"/>
      <c r="F324" s="126" t="s">
        <v>438</v>
      </c>
      <c r="G324" s="23"/>
      <c r="H324" s="23"/>
      <c r="I324" s="127"/>
      <c r="J324" s="23"/>
      <c r="K324" s="23"/>
      <c r="L324" s="24"/>
      <c r="M324" s="128"/>
      <c r="N324" s="129"/>
      <c r="O324" s="30"/>
      <c r="P324" s="30"/>
      <c r="Q324" s="30"/>
      <c r="R324" s="30"/>
      <c r="S324" s="30"/>
      <c r="T324" s="3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T324" s="12" t="s">
        <v>106</v>
      </c>
      <c r="AU324" s="12" t="s">
        <v>46</v>
      </c>
    </row>
    <row r="325" spans="1:65" s="2" customFormat="1" ht="24.2" customHeight="1" x14ac:dyDescent="0.2">
      <c r="A325" s="21"/>
      <c r="B325" s="22"/>
      <c r="C325" s="112" t="s">
        <v>55</v>
      </c>
      <c r="D325" s="112" t="s">
        <v>99</v>
      </c>
      <c r="E325" s="113" t="s">
        <v>439</v>
      </c>
      <c r="F325" s="114" t="s">
        <v>440</v>
      </c>
      <c r="G325" s="115" t="s">
        <v>264</v>
      </c>
      <c r="H325" s="116">
        <v>0.14599999999999999</v>
      </c>
      <c r="I325" s="117"/>
      <c r="J325" s="118">
        <f>ROUND(I325*H325,2)</f>
        <v>0</v>
      </c>
      <c r="K325" s="114" t="s">
        <v>103</v>
      </c>
      <c r="L325" s="24"/>
      <c r="M325" s="119" t="s">
        <v>9</v>
      </c>
      <c r="N325" s="120" t="s">
        <v>30</v>
      </c>
      <c r="O325" s="30"/>
      <c r="P325" s="121">
        <f>O325*H325</f>
        <v>0</v>
      </c>
      <c r="Q325" s="121">
        <v>0</v>
      </c>
      <c r="R325" s="121">
        <f>Q325*H325</f>
        <v>0</v>
      </c>
      <c r="S325" s="121">
        <v>0</v>
      </c>
      <c r="T325" s="122">
        <f>S325*H325</f>
        <v>0</v>
      </c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R325" s="123" t="s">
        <v>200</v>
      </c>
      <c r="AT325" s="123" t="s">
        <v>99</v>
      </c>
      <c r="AU325" s="123" t="s">
        <v>46</v>
      </c>
      <c r="AY325" s="12" t="s">
        <v>97</v>
      </c>
      <c r="BE325" s="124">
        <f>IF(N325="základní",J325,0)</f>
        <v>0</v>
      </c>
      <c r="BF325" s="124">
        <f>IF(N325="snížená",J325,0)</f>
        <v>0</v>
      </c>
      <c r="BG325" s="124">
        <f>IF(N325="zákl. přenesená",J325,0)</f>
        <v>0</v>
      </c>
      <c r="BH325" s="124">
        <f>IF(N325="sníž. přenesená",J325,0)</f>
        <v>0</v>
      </c>
      <c r="BI325" s="124">
        <f>IF(N325="nulová",J325,0)</f>
        <v>0</v>
      </c>
      <c r="BJ325" s="12" t="s">
        <v>45</v>
      </c>
      <c r="BK325" s="124">
        <f>ROUND(I325*H325,2)</f>
        <v>0</v>
      </c>
      <c r="BL325" s="12" t="s">
        <v>200</v>
      </c>
      <c r="BM325" s="123" t="s">
        <v>441</v>
      </c>
    </row>
    <row r="326" spans="1:65" s="2" customFormat="1" x14ac:dyDescent="0.2">
      <c r="A326" s="21"/>
      <c r="B326" s="22"/>
      <c r="C326" s="23"/>
      <c r="D326" s="125" t="s">
        <v>106</v>
      </c>
      <c r="E326" s="23"/>
      <c r="F326" s="126" t="s">
        <v>442</v>
      </c>
      <c r="G326" s="23"/>
      <c r="H326" s="23"/>
      <c r="I326" s="127"/>
      <c r="J326" s="23"/>
      <c r="K326" s="23"/>
      <c r="L326" s="24"/>
      <c r="M326" s="128"/>
      <c r="N326" s="129"/>
      <c r="O326" s="30"/>
      <c r="P326" s="30"/>
      <c r="Q326" s="30"/>
      <c r="R326" s="30"/>
      <c r="S326" s="30"/>
      <c r="T326" s="3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T326" s="12" t="s">
        <v>106</v>
      </c>
      <c r="AU326" s="12" t="s">
        <v>46</v>
      </c>
    </row>
    <row r="327" spans="1:65" s="7" customFormat="1" ht="22.9" customHeight="1" x14ac:dyDescent="0.2">
      <c r="B327" s="96"/>
      <c r="C327" s="97"/>
      <c r="D327" s="98" t="s">
        <v>42</v>
      </c>
      <c r="E327" s="110" t="s">
        <v>443</v>
      </c>
      <c r="F327" s="110" t="s">
        <v>444</v>
      </c>
      <c r="G327" s="97"/>
      <c r="H327" s="97"/>
      <c r="I327" s="100"/>
      <c r="J327" s="111">
        <f>BK327</f>
        <v>0</v>
      </c>
      <c r="K327" s="97"/>
      <c r="L327" s="102"/>
      <c r="M327" s="103"/>
      <c r="N327" s="104"/>
      <c r="O327" s="104"/>
      <c r="P327" s="105">
        <f>SUM(P328:P338)</f>
        <v>0</v>
      </c>
      <c r="Q327" s="104"/>
      <c r="R327" s="105">
        <f>SUM(R328:R338)</f>
        <v>0.12288499999999999</v>
      </c>
      <c r="S327" s="104"/>
      <c r="T327" s="106">
        <f>SUM(T328:T338)</f>
        <v>1.736E-2</v>
      </c>
      <c r="AR327" s="107" t="s">
        <v>46</v>
      </c>
      <c r="AT327" s="108" t="s">
        <v>42</v>
      </c>
      <c r="AU327" s="108" t="s">
        <v>45</v>
      </c>
      <c r="AY327" s="107" t="s">
        <v>97</v>
      </c>
      <c r="BK327" s="109">
        <f>SUM(BK328:BK338)</f>
        <v>0</v>
      </c>
    </row>
    <row r="328" spans="1:65" s="2" customFormat="1" ht="16.5" customHeight="1" x14ac:dyDescent="0.2">
      <c r="A328" s="21"/>
      <c r="B328" s="22"/>
      <c r="C328" s="112" t="s">
        <v>445</v>
      </c>
      <c r="D328" s="112" t="s">
        <v>99</v>
      </c>
      <c r="E328" s="113" t="s">
        <v>446</v>
      </c>
      <c r="F328" s="114" t="s">
        <v>447</v>
      </c>
      <c r="G328" s="115" t="s">
        <v>154</v>
      </c>
      <c r="H328" s="116">
        <v>56</v>
      </c>
      <c r="I328" s="117"/>
      <c r="J328" s="118">
        <f>ROUND(I328*H328,2)</f>
        <v>0</v>
      </c>
      <c r="K328" s="114" t="s">
        <v>103</v>
      </c>
      <c r="L328" s="24"/>
      <c r="M328" s="119" t="s">
        <v>9</v>
      </c>
      <c r="N328" s="120" t="s">
        <v>30</v>
      </c>
      <c r="O328" s="30"/>
      <c r="P328" s="121">
        <f>O328*H328</f>
        <v>0</v>
      </c>
      <c r="Q328" s="121">
        <v>1E-3</v>
      </c>
      <c r="R328" s="121">
        <f>Q328*H328</f>
        <v>5.6000000000000001E-2</v>
      </c>
      <c r="S328" s="121">
        <v>3.1E-4</v>
      </c>
      <c r="T328" s="122">
        <f>S328*H328</f>
        <v>1.736E-2</v>
      </c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R328" s="123" t="s">
        <v>200</v>
      </c>
      <c r="AT328" s="123" t="s">
        <v>99</v>
      </c>
      <c r="AU328" s="123" t="s">
        <v>46</v>
      </c>
      <c r="AY328" s="12" t="s">
        <v>97</v>
      </c>
      <c r="BE328" s="124">
        <f>IF(N328="základní",J328,0)</f>
        <v>0</v>
      </c>
      <c r="BF328" s="124">
        <f>IF(N328="snížená",J328,0)</f>
        <v>0</v>
      </c>
      <c r="BG328" s="124">
        <f>IF(N328="zákl. přenesená",J328,0)</f>
        <v>0</v>
      </c>
      <c r="BH328" s="124">
        <f>IF(N328="sníž. přenesená",J328,0)</f>
        <v>0</v>
      </c>
      <c r="BI328" s="124">
        <f>IF(N328="nulová",J328,0)</f>
        <v>0</v>
      </c>
      <c r="BJ328" s="12" t="s">
        <v>45</v>
      </c>
      <c r="BK328" s="124">
        <f>ROUND(I328*H328,2)</f>
        <v>0</v>
      </c>
      <c r="BL328" s="12" t="s">
        <v>200</v>
      </c>
      <c r="BM328" s="123" t="s">
        <v>448</v>
      </c>
    </row>
    <row r="329" spans="1:65" s="2" customFormat="1" x14ac:dyDescent="0.2">
      <c r="A329" s="21"/>
      <c r="B329" s="22"/>
      <c r="C329" s="23"/>
      <c r="D329" s="125" t="s">
        <v>106</v>
      </c>
      <c r="E329" s="23"/>
      <c r="F329" s="126" t="s">
        <v>449</v>
      </c>
      <c r="G329" s="23"/>
      <c r="H329" s="23"/>
      <c r="I329" s="127"/>
      <c r="J329" s="23"/>
      <c r="K329" s="23"/>
      <c r="L329" s="24"/>
      <c r="M329" s="128"/>
      <c r="N329" s="129"/>
      <c r="O329" s="30"/>
      <c r="P329" s="30"/>
      <c r="Q329" s="30"/>
      <c r="R329" s="30"/>
      <c r="S329" s="30"/>
      <c r="T329" s="3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T329" s="12" t="s">
        <v>106</v>
      </c>
      <c r="AU329" s="12" t="s">
        <v>46</v>
      </c>
    </row>
    <row r="330" spans="1:65" s="8" customFormat="1" x14ac:dyDescent="0.2">
      <c r="B330" s="130"/>
      <c r="C330" s="131"/>
      <c r="D330" s="132" t="s">
        <v>108</v>
      </c>
      <c r="E330" s="133" t="s">
        <v>9</v>
      </c>
      <c r="F330" s="134" t="s">
        <v>256</v>
      </c>
      <c r="G330" s="131"/>
      <c r="H330" s="133" t="s">
        <v>9</v>
      </c>
      <c r="I330" s="135"/>
      <c r="J330" s="131"/>
      <c r="K330" s="131"/>
      <c r="L330" s="136"/>
      <c r="M330" s="137"/>
      <c r="N330" s="138"/>
      <c r="O330" s="138"/>
      <c r="P330" s="138"/>
      <c r="Q330" s="138"/>
      <c r="R330" s="138"/>
      <c r="S330" s="138"/>
      <c r="T330" s="139"/>
      <c r="AT330" s="140" t="s">
        <v>108</v>
      </c>
      <c r="AU330" s="140" t="s">
        <v>46</v>
      </c>
      <c r="AV330" s="8" t="s">
        <v>45</v>
      </c>
      <c r="AW330" s="8" t="s">
        <v>21</v>
      </c>
      <c r="AX330" s="8" t="s">
        <v>43</v>
      </c>
      <c r="AY330" s="140" t="s">
        <v>97</v>
      </c>
    </row>
    <row r="331" spans="1:65" s="9" customFormat="1" x14ac:dyDescent="0.2">
      <c r="B331" s="141"/>
      <c r="C331" s="142"/>
      <c r="D331" s="132" t="s">
        <v>108</v>
      </c>
      <c r="E331" s="143" t="s">
        <v>9</v>
      </c>
      <c r="F331" s="144" t="s">
        <v>450</v>
      </c>
      <c r="G331" s="142"/>
      <c r="H331" s="145">
        <v>56</v>
      </c>
      <c r="I331" s="146"/>
      <c r="J331" s="142"/>
      <c r="K331" s="142"/>
      <c r="L331" s="147"/>
      <c r="M331" s="148"/>
      <c r="N331" s="149"/>
      <c r="O331" s="149"/>
      <c r="P331" s="149"/>
      <c r="Q331" s="149"/>
      <c r="R331" s="149"/>
      <c r="S331" s="149"/>
      <c r="T331" s="150"/>
      <c r="AT331" s="151" t="s">
        <v>108</v>
      </c>
      <c r="AU331" s="151" t="s">
        <v>46</v>
      </c>
      <c r="AV331" s="9" t="s">
        <v>46</v>
      </c>
      <c r="AW331" s="9" t="s">
        <v>21</v>
      </c>
      <c r="AX331" s="9" t="s">
        <v>43</v>
      </c>
      <c r="AY331" s="151" t="s">
        <v>97</v>
      </c>
    </row>
    <row r="332" spans="1:65" s="10" customFormat="1" x14ac:dyDescent="0.2">
      <c r="B332" s="152"/>
      <c r="C332" s="153"/>
      <c r="D332" s="132" t="s">
        <v>108</v>
      </c>
      <c r="E332" s="154" t="s">
        <v>53</v>
      </c>
      <c r="F332" s="155" t="s">
        <v>111</v>
      </c>
      <c r="G332" s="153"/>
      <c r="H332" s="156">
        <v>56</v>
      </c>
      <c r="I332" s="157"/>
      <c r="J332" s="153"/>
      <c r="K332" s="153"/>
      <c r="L332" s="158"/>
      <c r="M332" s="159"/>
      <c r="N332" s="160"/>
      <c r="O332" s="160"/>
      <c r="P332" s="160"/>
      <c r="Q332" s="160"/>
      <c r="R332" s="160"/>
      <c r="S332" s="160"/>
      <c r="T332" s="161"/>
      <c r="AT332" s="162" t="s">
        <v>108</v>
      </c>
      <c r="AU332" s="162" t="s">
        <v>46</v>
      </c>
      <c r="AV332" s="10" t="s">
        <v>104</v>
      </c>
      <c r="AW332" s="10" t="s">
        <v>21</v>
      </c>
      <c r="AX332" s="10" t="s">
        <v>45</v>
      </c>
      <c r="AY332" s="162" t="s">
        <v>97</v>
      </c>
    </row>
    <row r="333" spans="1:65" s="2" customFormat="1" ht="16.5" customHeight="1" x14ac:dyDescent="0.2">
      <c r="A333" s="21"/>
      <c r="B333" s="22"/>
      <c r="C333" s="112" t="s">
        <v>451</v>
      </c>
      <c r="D333" s="112" t="s">
        <v>99</v>
      </c>
      <c r="E333" s="113" t="s">
        <v>452</v>
      </c>
      <c r="F333" s="114" t="s">
        <v>453</v>
      </c>
      <c r="G333" s="115" t="s">
        <v>154</v>
      </c>
      <c r="H333" s="116">
        <v>113.75</v>
      </c>
      <c r="I333" s="117"/>
      <c r="J333" s="118">
        <f>ROUND(I333*H333,2)</f>
        <v>0</v>
      </c>
      <c r="K333" s="114" t="s">
        <v>103</v>
      </c>
      <c r="L333" s="24"/>
      <c r="M333" s="119" t="s">
        <v>9</v>
      </c>
      <c r="N333" s="120" t="s">
        <v>30</v>
      </c>
      <c r="O333" s="30"/>
      <c r="P333" s="121">
        <f>O333*H333</f>
        <v>0</v>
      </c>
      <c r="Q333" s="121">
        <v>2.0000000000000001E-4</v>
      </c>
      <c r="R333" s="121">
        <f>Q333*H333</f>
        <v>2.2749999999999999E-2</v>
      </c>
      <c r="S333" s="121">
        <v>0</v>
      </c>
      <c r="T333" s="122">
        <f>S333*H333</f>
        <v>0</v>
      </c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R333" s="123" t="s">
        <v>200</v>
      </c>
      <c r="AT333" s="123" t="s">
        <v>99</v>
      </c>
      <c r="AU333" s="123" t="s">
        <v>46</v>
      </c>
      <c r="AY333" s="12" t="s">
        <v>97</v>
      </c>
      <c r="BE333" s="124">
        <f>IF(N333="základní",J333,0)</f>
        <v>0</v>
      </c>
      <c r="BF333" s="124">
        <f>IF(N333="snížená",J333,0)</f>
        <v>0</v>
      </c>
      <c r="BG333" s="124">
        <f>IF(N333="zákl. přenesená",J333,0)</f>
        <v>0</v>
      </c>
      <c r="BH333" s="124">
        <f>IF(N333="sníž. přenesená",J333,0)</f>
        <v>0</v>
      </c>
      <c r="BI333" s="124">
        <f>IF(N333="nulová",J333,0)</f>
        <v>0</v>
      </c>
      <c r="BJ333" s="12" t="s">
        <v>45</v>
      </c>
      <c r="BK333" s="124">
        <f>ROUND(I333*H333,2)</f>
        <v>0</v>
      </c>
      <c r="BL333" s="12" t="s">
        <v>200</v>
      </c>
      <c r="BM333" s="123" t="s">
        <v>454</v>
      </c>
    </row>
    <row r="334" spans="1:65" s="2" customFormat="1" x14ac:dyDescent="0.2">
      <c r="A334" s="21"/>
      <c r="B334" s="22"/>
      <c r="C334" s="23"/>
      <c r="D334" s="125" t="s">
        <v>106</v>
      </c>
      <c r="E334" s="23"/>
      <c r="F334" s="126" t="s">
        <v>455</v>
      </c>
      <c r="G334" s="23"/>
      <c r="H334" s="23"/>
      <c r="I334" s="127"/>
      <c r="J334" s="23"/>
      <c r="K334" s="23"/>
      <c r="L334" s="24"/>
      <c r="M334" s="128"/>
      <c r="N334" s="129"/>
      <c r="O334" s="30"/>
      <c r="P334" s="30"/>
      <c r="Q334" s="30"/>
      <c r="R334" s="30"/>
      <c r="S334" s="30"/>
      <c r="T334" s="3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T334" s="12" t="s">
        <v>106</v>
      </c>
      <c r="AU334" s="12" t="s">
        <v>46</v>
      </c>
    </row>
    <row r="335" spans="1:65" s="9" customFormat="1" x14ac:dyDescent="0.2">
      <c r="B335" s="141"/>
      <c r="C335" s="142"/>
      <c r="D335" s="132" t="s">
        <v>108</v>
      </c>
      <c r="E335" s="143" t="s">
        <v>9</v>
      </c>
      <c r="F335" s="144" t="s">
        <v>50</v>
      </c>
      <c r="G335" s="142"/>
      <c r="H335" s="145">
        <v>113.75</v>
      </c>
      <c r="I335" s="146"/>
      <c r="J335" s="142"/>
      <c r="K335" s="142"/>
      <c r="L335" s="147"/>
      <c r="M335" s="148"/>
      <c r="N335" s="149"/>
      <c r="O335" s="149"/>
      <c r="P335" s="149"/>
      <c r="Q335" s="149"/>
      <c r="R335" s="149"/>
      <c r="S335" s="149"/>
      <c r="T335" s="150"/>
      <c r="AT335" s="151" t="s">
        <v>108</v>
      </c>
      <c r="AU335" s="151" t="s">
        <v>46</v>
      </c>
      <c r="AV335" s="9" t="s">
        <v>46</v>
      </c>
      <c r="AW335" s="9" t="s">
        <v>21</v>
      </c>
      <c r="AX335" s="9" t="s">
        <v>45</v>
      </c>
      <c r="AY335" s="151" t="s">
        <v>97</v>
      </c>
    </row>
    <row r="336" spans="1:65" s="2" customFormat="1" ht="24.2" customHeight="1" x14ac:dyDescent="0.2">
      <c r="A336" s="21"/>
      <c r="B336" s="22"/>
      <c r="C336" s="112" t="s">
        <v>456</v>
      </c>
      <c r="D336" s="112" t="s">
        <v>99</v>
      </c>
      <c r="E336" s="113" t="s">
        <v>457</v>
      </c>
      <c r="F336" s="114" t="s">
        <v>458</v>
      </c>
      <c r="G336" s="115" t="s">
        <v>154</v>
      </c>
      <c r="H336" s="116">
        <v>169.75</v>
      </c>
      <c r="I336" s="117"/>
      <c r="J336" s="118">
        <f>ROUND(I336*H336,2)</f>
        <v>0</v>
      </c>
      <c r="K336" s="114" t="s">
        <v>103</v>
      </c>
      <c r="L336" s="24"/>
      <c r="M336" s="119" t="s">
        <v>9</v>
      </c>
      <c r="N336" s="120" t="s">
        <v>30</v>
      </c>
      <c r="O336" s="30"/>
      <c r="P336" s="121">
        <f>O336*H336</f>
        <v>0</v>
      </c>
      <c r="Q336" s="121">
        <v>2.5999999999999998E-4</v>
      </c>
      <c r="R336" s="121">
        <f>Q336*H336</f>
        <v>4.4134999999999994E-2</v>
      </c>
      <c r="S336" s="121">
        <v>0</v>
      </c>
      <c r="T336" s="122">
        <f>S336*H336</f>
        <v>0</v>
      </c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R336" s="123" t="s">
        <v>200</v>
      </c>
      <c r="AT336" s="123" t="s">
        <v>99</v>
      </c>
      <c r="AU336" s="123" t="s">
        <v>46</v>
      </c>
      <c r="AY336" s="12" t="s">
        <v>97</v>
      </c>
      <c r="BE336" s="124">
        <f>IF(N336="základní",J336,0)</f>
        <v>0</v>
      </c>
      <c r="BF336" s="124">
        <f>IF(N336="snížená",J336,0)</f>
        <v>0</v>
      </c>
      <c r="BG336" s="124">
        <f>IF(N336="zákl. přenesená",J336,0)</f>
        <v>0</v>
      </c>
      <c r="BH336" s="124">
        <f>IF(N336="sníž. přenesená",J336,0)</f>
        <v>0</v>
      </c>
      <c r="BI336" s="124">
        <f>IF(N336="nulová",J336,0)</f>
        <v>0</v>
      </c>
      <c r="BJ336" s="12" t="s">
        <v>45</v>
      </c>
      <c r="BK336" s="124">
        <f>ROUND(I336*H336,2)</f>
        <v>0</v>
      </c>
      <c r="BL336" s="12" t="s">
        <v>200</v>
      </c>
      <c r="BM336" s="123" t="s">
        <v>459</v>
      </c>
    </row>
    <row r="337" spans="1:65" s="2" customFormat="1" x14ac:dyDescent="0.2">
      <c r="A337" s="21"/>
      <c r="B337" s="22"/>
      <c r="C337" s="23"/>
      <c r="D337" s="125" t="s">
        <v>106</v>
      </c>
      <c r="E337" s="23"/>
      <c r="F337" s="126" t="s">
        <v>460</v>
      </c>
      <c r="G337" s="23"/>
      <c r="H337" s="23"/>
      <c r="I337" s="127"/>
      <c r="J337" s="23"/>
      <c r="K337" s="23"/>
      <c r="L337" s="24"/>
      <c r="M337" s="128"/>
      <c r="N337" s="129"/>
      <c r="O337" s="30"/>
      <c r="P337" s="30"/>
      <c r="Q337" s="30"/>
      <c r="R337" s="30"/>
      <c r="S337" s="30"/>
      <c r="T337" s="3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T337" s="12" t="s">
        <v>106</v>
      </c>
      <c r="AU337" s="12" t="s">
        <v>46</v>
      </c>
    </row>
    <row r="338" spans="1:65" s="9" customFormat="1" x14ac:dyDescent="0.2">
      <c r="B338" s="141"/>
      <c r="C338" s="142"/>
      <c r="D338" s="132" t="s">
        <v>108</v>
      </c>
      <c r="E338" s="143" t="s">
        <v>9</v>
      </c>
      <c r="F338" s="144" t="s">
        <v>461</v>
      </c>
      <c r="G338" s="142"/>
      <c r="H338" s="145">
        <v>169.75</v>
      </c>
      <c r="I338" s="146"/>
      <c r="J338" s="142"/>
      <c r="K338" s="142"/>
      <c r="L338" s="147"/>
      <c r="M338" s="148"/>
      <c r="N338" s="149"/>
      <c r="O338" s="149"/>
      <c r="P338" s="149"/>
      <c r="Q338" s="149"/>
      <c r="R338" s="149"/>
      <c r="S338" s="149"/>
      <c r="T338" s="150"/>
      <c r="AT338" s="151" t="s">
        <v>108</v>
      </c>
      <c r="AU338" s="151" t="s">
        <v>46</v>
      </c>
      <c r="AV338" s="9" t="s">
        <v>46</v>
      </c>
      <c r="AW338" s="9" t="s">
        <v>21</v>
      </c>
      <c r="AX338" s="9" t="s">
        <v>45</v>
      </c>
      <c r="AY338" s="151" t="s">
        <v>97</v>
      </c>
    </row>
    <row r="339" spans="1:65" s="7" customFormat="1" ht="25.9" customHeight="1" x14ac:dyDescent="0.2">
      <c r="B339" s="96"/>
      <c r="C339" s="97"/>
      <c r="D339" s="98" t="s">
        <v>42</v>
      </c>
      <c r="E339" s="99" t="s">
        <v>462</v>
      </c>
      <c r="F339" s="99" t="s">
        <v>463</v>
      </c>
      <c r="G339" s="97"/>
      <c r="H339" s="97"/>
      <c r="I339" s="100"/>
      <c r="J339" s="101">
        <f>BK339</f>
        <v>0</v>
      </c>
      <c r="K339" s="97"/>
      <c r="L339" s="102"/>
      <c r="M339" s="103"/>
      <c r="N339" s="104"/>
      <c r="O339" s="104"/>
      <c r="P339" s="105">
        <f>SUM(P340:P344)</f>
        <v>0</v>
      </c>
      <c r="Q339" s="104"/>
      <c r="R339" s="105">
        <f>SUM(R340:R344)</f>
        <v>0</v>
      </c>
      <c r="S339" s="104"/>
      <c r="T339" s="106">
        <f>SUM(T340:T344)</f>
        <v>0</v>
      </c>
      <c r="AR339" s="107" t="s">
        <v>104</v>
      </c>
      <c r="AT339" s="108" t="s">
        <v>42</v>
      </c>
      <c r="AU339" s="108" t="s">
        <v>43</v>
      </c>
      <c r="AY339" s="107" t="s">
        <v>97</v>
      </c>
      <c r="BK339" s="109">
        <f>SUM(BK340:BK344)</f>
        <v>0</v>
      </c>
    </row>
    <row r="340" spans="1:65" s="2" customFormat="1" ht="16.5" customHeight="1" x14ac:dyDescent="0.2">
      <c r="A340" s="21"/>
      <c r="B340" s="22"/>
      <c r="C340" s="112" t="s">
        <v>464</v>
      </c>
      <c r="D340" s="112" t="s">
        <v>99</v>
      </c>
      <c r="E340" s="113" t="s">
        <v>465</v>
      </c>
      <c r="F340" s="114" t="s">
        <v>466</v>
      </c>
      <c r="G340" s="115" t="s">
        <v>467</v>
      </c>
      <c r="H340" s="116">
        <v>8</v>
      </c>
      <c r="I340" s="117"/>
      <c r="J340" s="118">
        <f>ROUND(I340*H340,2)</f>
        <v>0</v>
      </c>
      <c r="K340" s="114" t="s">
        <v>103</v>
      </c>
      <c r="L340" s="24"/>
      <c r="M340" s="119" t="s">
        <v>9</v>
      </c>
      <c r="N340" s="120" t="s">
        <v>30</v>
      </c>
      <c r="O340" s="30"/>
      <c r="P340" s="121">
        <f>O340*H340</f>
        <v>0</v>
      </c>
      <c r="Q340" s="121">
        <v>0</v>
      </c>
      <c r="R340" s="121">
        <f>Q340*H340</f>
        <v>0</v>
      </c>
      <c r="S340" s="121">
        <v>0</v>
      </c>
      <c r="T340" s="122">
        <f>S340*H340</f>
        <v>0</v>
      </c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R340" s="123" t="s">
        <v>468</v>
      </c>
      <c r="AT340" s="123" t="s">
        <v>99</v>
      </c>
      <c r="AU340" s="123" t="s">
        <v>45</v>
      </c>
      <c r="AY340" s="12" t="s">
        <v>97</v>
      </c>
      <c r="BE340" s="124">
        <f>IF(N340="základní",J340,0)</f>
        <v>0</v>
      </c>
      <c r="BF340" s="124">
        <f>IF(N340="snížená",J340,0)</f>
        <v>0</v>
      </c>
      <c r="BG340" s="124">
        <f>IF(N340="zákl. přenesená",J340,0)</f>
        <v>0</v>
      </c>
      <c r="BH340" s="124">
        <f>IF(N340="sníž. přenesená",J340,0)</f>
        <v>0</v>
      </c>
      <c r="BI340" s="124">
        <f>IF(N340="nulová",J340,0)</f>
        <v>0</v>
      </c>
      <c r="BJ340" s="12" t="s">
        <v>45</v>
      </c>
      <c r="BK340" s="124">
        <f>ROUND(I340*H340,2)</f>
        <v>0</v>
      </c>
      <c r="BL340" s="12" t="s">
        <v>468</v>
      </c>
      <c r="BM340" s="123" t="s">
        <v>469</v>
      </c>
    </row>
    <row r="341" spans="1:65" s="2" customFormat="1" x14ac:dyDescent="0.2">
      <c r="A341" s="21"/>
      <c r="B341" s="22"/>
      <c r="C341" s="23"/>
      <c r="D341" s="125" t="s">
        <v>106</v>
      </c>
      <c r="E341" s="23"/>
      <c r="F341" s="126" t="s">
        <v>470</v>
      </c>
      <c r="G341" s="23"/>
      <c r="H341" s="23"/>
      <c r="I341" s="127"/>
      <c r="J341" s="23"/>
      <c r="K341" s="23"/>
      <c r="L341" s="24"/>
      <c r="M341" s="128"/>
      <c r="N341" s="129"/>
      <c r="O341" s="30"/>
      <c r="P341" s="30"/>
      <c r="Q341" s="30"/>
      <c r="R341" s="30"/>
      <c r="S341" s="30"/>
      <c r="T341" s="3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T341" s="12" t="s">
        <v>106</v>
      </c>
      <c r="AU341" s="12" t="s">
        <v>45</v>
      </c>
    </row>
    <row r="342" spans="1:65" s="8" customFormat="1" x14ac:dyDescent="0.2">
      <c r="B342" s="130"/>
      <c r="C342" s="131"/>
      <c r="D342" s="132" t="s">
        <v>108</v>
      </c>
      <c r="E342" s="133" t="s">
        <v>9</v>
      </c>
      <c r="F342" s="134" t="s">
        <v>471</v>
      </c>
      <c r="G342" s="131"/>
      <c r="H342" s="133" t="s">
        <v>9</v>
      </c>
      <c r="I342" s="135"/>
      <c r="J342" s="131"/>
      <c r="K342" s="131"/>
      <c r="L342" s="136"/>
      <c r="M342" s="137"/>
      <c r="N342" s="138"/>
      <c r="O342" s="138"/>
      <c r="P342" s="138"/>
      <c r="Q342" s="138"/>
      <c r="R342" s="138"/>
      <c r="S342" s="138"/>
      <c r="T342" s="139"/>
      <c r="AT342" s="140" t="s">
        <v>108</v>
      </c>
      <c r="AU342" s="140" t="s">
        <v>45</v>
      </c>
      <c r="AV342" s="8" t="s">
        <v>45</v>
      </c>
      <c r="AW342" s="8" t="s">
        <v>21</v>
      </c>
      <c r="AX342" s="8" t="s">
        <v>43</v>
      </c>
      <c r="AY342" s="140" t="s">
        <v>97</v>
      </c>
    </row>
    <row r="343" spans="1:65" s="9" customFormat="1" x14ac:dyDescent="0.2">
      <c r="B343" s="141"/>
      <c r="C343" s="142"/>
      <c r="D343" s="132" t="s">
        <v>108</v>
      </c>
      <c r="E343" s="143" t="s">
        <v>9</v>
      </c>
      <c r="F343" s="144" t="s">
        <v>139</v>
      </c>
      <c r="G343" s="142"/>
      <c r="H343" s="145">
        <v>8</v>
      </c>
      <c r="I343" s="146"/>
      <c r="J343" s="142"/>
      <c r="K343" s="142"/>
      <c r="L343" s="147"/>
      <c r="M343" s="148"/>
      <c r="N343" s="149"/>
      <c r="O343" s="149"/>
      <c r="P343" s="149"/>
      <c r="Q343" s="149"/>
      <c r="R343" s="149"/>
      <c r="S343" s="149"/>
      <c r="T343" s="150"/>
      <c r="AT343" s="151" t="s">
        <v>108</v>
      </c>
      <c r="AU343" s="151" t="s">
        <v>45</v>
      </c>
      <c r="AV343" s="9" t="s">
        <v>46</v>
      </c>
      <c r="AW343" s="9" t="s">
        <v>21</v>
      </c>
      <c r="AX343" s="9" t="s">
        <v>43</v>
      </c>
      <c r="AY343" s="151" t="s">
        <v>97</v>
      </c>
    </row>
    <row r="344" spans="1:65" s="10" customFormat="1" x14ac:dyDescent="0.2">
      <c r="B344" s="152"/>
      <c r="C344" s="153"/>
      <c r="D344" s="132" t="s">
        <v>108</v>
      </c>
      <c r="E344" s="154" t="s">
        <v>9</v>
      </c>
      <c r="F344" s="155" t="s">
        <v>111</v>
      </c>
      <c r="G344" s="153"/>
      <c r="H344" s="156">
        <v>8</v>
      </c>
      <c r="I344" s="157"/>
      <c r="J344" s="153"/>
      <c r="K344" s="153"/>
      <c r="L344" s="158"/>
      <c r="M344" s="173"/>
      <c r="N344" s="174"/>
      <c r="O344" s="174"/>
      <c r="P344" s="174"/>
      <c r="Q344" s="174"/>
      <c r="R344" s="174"/>
      <c r="S344" s="174"/>
      <c r="T344" s="175"/>
      <c r="AT344" s="162" t="s">
        <v>108</v>
      </c>
      <c r="AU344" s="162" t="s">
        <v>45</v>
      </c>
      <c r="AV344" s="10" t="s">
        <v>104</v>
      </c>
      <c r="AW344" s="10" t="s">
        <v>21</v>
      </c>
      <c r="AX344" s="10" t="s">
        <v>45</v>
      </c>
      <c r="AY344" s="162" t="s">
        <v>97</v>
      </c>
    </row>
    <row r="345" spans="1:65" s="2" customFormat="1" ht="6.95" customHeight="1" x14ac:dyDescent="0.2">
      <c r="A345" s="21"/>
      <c r="B345" s="25"/>
      <c r="C345" s="26"/>
      <c r="D345" s="26"/>
      <c r="E345" s="26"/>
      <c r="F345" s="26"/>
      <c r="G345" s="26"/>
      <c r="H345" s="26"/>
      <c r="I345" s="26"/>
      <c r="J345" s="26"/>
      <c r="K345" s="26"/>
      <c r="L345" s="24"/>
      <c r="M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</row>
  </sheetData>
  <sheetProtection algorithmName="SHA-512" hashValue="CnIc106t9spWiFEf5CJR3vrj4uQk7f0W71srsd15ZGoZ+xQKpMb+AD5KDArlM72lFVSrI//mNub7piNmoToV5Q==" saltValue="rXxWvMSsJynYyG4Q83L0L9bkZ8q3NRU1poLDiTpHJ4xKG8WWxZpE5WiSjH2FOk2ghg8aqlwbPGKSij1CI2mxMQ==" spinCount="100000" sheet="1" objects="1" scenarios="1" formatColumns="0" formatRows="0" autoFilter="0"/>
  <autoFilter ref="C101:K344"/>
  <mergeCells count="12">
    <mergeCell ref="E94:H94"/>
    <mergeCell ref="L2:V2"/>
    <mergeCell ref="E50:H50"/>
    <mergeCell ref="E52:H52"/>
    <mergeCell ref="E54:H54"/>
    <mergeCell ref="E90:H90"/>
    <mergeCell ref="E92:H92"/>
    <mergeCell ref="E7:H7"/>
    <mergeCell ref="E9:H9"/>
    <mergeCell ref="E11:H11"/>
    <mergeCell ref="E20:H20"/>
    <mergeCell ref="E29:H29"/>
  </mergeCells>
  <hyperlinks>
    <hyperlink ref="F106" r:id="rId1"/>
    <hyperlink ref="F111" r:id="rId2"/>
    <hyperlink ref="F120" r:id="rId3"/>
    <hyperlink ref="F125" r:id="rId4"/>
    <hyperlink ref="F130" r:id="rId5"/>
    <hyperlink ref="F133" r:id="rId6"/>
    <hyperlink ref="F139" r:id="rId7"/>
    <hyperlink ref="F144" r:id="rId8"/>
    <hyperlink ref="F149" r:id="rId9"/>
    <hyperlink ref="F155" r:id="rId10"/>
    <hyperlink ref="F158" r:id="rId11"/>
    <hyperlink ref="F161" r:id="rId12"/>
    <hyperlink ref="F164" r:id="rId13"/>
    <hyperlink ref="F167" r:id="rId14"/>
    <hyperlink ref="F171" r:id="rId15"/>
    <hyperlink ref="F174" r:id="rId16"/>
    <hyperlink ref="F177" r:id="rId17"/>
    <hyperlink ref="F180" r:id="rId18"/>
    <hyperlink ref="F187" r:id="rId19"/>
    <hyperlink ref="F194" r:id="rId20"/>
    <hyperlink ref="F199" r:id="rId21"/>
    <hyperlink ref="F204" r:id="rId22"/>
    <hyperlink ref="F209" r:id="rId23"/>
    <hyperlink ref="F214" r:id="rId24"/>
    <hyperlink ref="F219" r:id="rId25"/>
    <hyperlink ref="F226" r:id="rId26"/>
    <hyperlink ref="F228" r:id="rId27"/>
    <hyperlink ref="F230" r:id="rId28"/>
    <hyperlink ref="F233" r:id="rId29"/>
    <hyperlink ref="F236" r:id="rId30"/>
    <hyperlink ref="F240" r:id="rId31"/>
    <hyperlink ref="F245" r:id="rId32"/>
    <hyperlink ref="F247" r:id="rId33"/>
    <hyperlink ref="F250" r:id="rId34"/>
    <hyperlink ref="F256" r:id="rId35"/>
    <hyperlink ref="F262" r:id="rId36"/>
    <hyperlink ref="F264" r:id="rId37"/>
    <hyperlink ref="F267" r:id="rId38"/>
    <hyperlink ref="F272" r:id="rId39"/>
    <hyperlink ref="F274" r:id="rId40"/>
    <hyperlink ref="F276" r:id="rId41"/>
    <hyperlink ref="F279" r:id="rId42"/>
    <hyperlink ref="F285" r:id="rId43"/>
    <hyperlink ref="F290" r:id="rId44"/>
    <hyperlink ref="F295" r:id="rId45"/>
    <hyperlink ref="F297" r:id="rId46"/>
    <hyperlink ref="F299" r:id="rId47"/>
    <hyperlink ref="F302" r:id="rId48"/>
    <hyperlink ref="F307" r:id="rId49"/>
    <hyperlink ref="F312" r:id="rId50"/>
    <hyperlink ref="F318" r:id="rId51"/>
    <hyperlink ref="F324" r:id="rId52"/>
    <hyperlink ref="F326" r:id="rId53"/>
    <hyperlink ref="F329" r:id="rId54"/>
    <hyperlink ref="F334" r:id="rId55"/>
    <hyperlink ref="F337" r:id="rId56"/>
    <hyperlink ref="F341" r:id="rId5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4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 x14ac:dyDescent="0.2"/>
    <row r="2" spans="1:8" s="1" customFormat="1" ht="36.950000000000003" customHeight="1" x14ac:dyDescent="0.2"/>
    <row r="3" spans="1:8" s="1" customFormat="1" ht="6.95" customHeight="1" x14ac:dyDescent="0.2">
      <c r="B3" s="42"/>
      <c r="C3" s="43"/>
      <c r="D3" s="43"/>
      <c r="E3" s="43"/>
      <c r="F3" s="43"/>
      <c r="G3" s="43"/>
      <c r="H3" s="13"/>
    </row>
    <row r="4" spans="1:8" s="1" customFormat="1" ht="24.95" customHeight="1" x14ac:dyDescent="0.2">
      <c r="B4" s="13"/>
      <c r="C4" s="44" t="s">
        <v>500</v>
      </c>
      <c r="H4" s="13"/>
    </row>
    <row r="5" spans="1:8" s="1" customFormat="1" ht="12" customHeight="1" x14ac:dyDescent="0.2">
      <c r="B5" s="13"/>
      <c r="C5" s="176" t="s">
        <v>4</v>
      </c>
      <c r="D5" s="282" t="s">
        <v>5</v>
      </c>
      <c r="E5" s="273"/>
      <c r="F5" s="273"/>
      <c r="H5" s="13"/>
    </row>
    <row r="6" spans="1:8" s="1" customFormat="1" ht="36.950000000000003" customHeight="1" x14ac:dyDescent="0.2">
      <c r="B6" s="13"/>
      <c r="C6" s="177" t="s">
        <v>6</v>
      </c>
      <c r="D6" s="283" t="s">
        <v>7</v>
      </c>
      <c r="E6" s="273"/>
      <c r="F6" s="273"/>
      <c r="H6" s="13"/>
    </row>
    <row r="7" spans="1:8" s="1" customFormat="1" ht="16.5" customHeight="1" x14ac:dyDescent="0.2">
      <c r="B7" s="13"/>
      <c r="C7" s="46" t="s">
        <v>13</v>
      </c>
      <c r="D7" s="48" t="e">
        <f>#REF!</f>
        <v>#REF!</v>
      </c>
      <c r="H7" s="13"/>
    </row>
    <row r="8" spans="1:8" s="2" customFormat="1" ht="10.9" customHeight="1" x14ac:dyDescent="0.2">
      <c r="A8" s="21"/>
      <c r="B8" s="24"/>
      <c r="C8" s="21"/>
      <c r="D8" s="21"/>
      <c r="E8" s="21"/>
      <c r="F8" s="21"/>
      <c r="G8" s="21"/>
      <c r="H8" s="24"/>
    </row>
    <row r="9" spans="1:8" s="6" customFormat="1" ht="29.25" customHeight="1" x14ac:dyDescent="0.2">
      <c r="A9" s="85"/>
      <c r="B9" s="178"/>
      <c r="C9" s="179" t="s">
        <v>38</v>
      </c>
      <c r="D9" s="180" t="s">
        <v>39</v>
      </c>
      <c r="E9" s="180" t="s">
        <v>84</v>
      </c>
      <c r="F9" s="181" t="s">
        <v>501</v>
      </c>
      <c r="G9" s="85"/>
      <c r="H9" s="178"/>
    </row>
    <row r="10" spans="1:8" s="2" customFormat="1" ht="26.45" customHeight="1" x14ac:dyDescent="0.2">
      <c r="A10" s="21"/>
      <c r="B10" s="24"/>
      <c r="C10" s="182" t="s">
        <v>502</v>
      </c>
      <c r="D10" s="182" t="s">
        <v>47</v>
      </c>
      <c r="E10" s="21"/>
      <c r="F10" s="21"/>
      <c r="G10" s="21"/>
      <c r="H10" s="24"/>
    </row>
    <row r="11" spans="1:8" s="2" customFormat="1" ht="16.899999999999999" customHeight="1" x14ac:dyDescent="0.2">
      <c r="A11" s="21"/>
      <c r="B11" s="24"/>
      <c r="C11" s="183" t="s">
        <v>50</v>
      </c>
      <c r="D11" s="184" t="s">
        <v>51</v>
      </c>
      <c r="E11" s="185" t="s">
        <v>9</v>
      </c>
      <c r="F11" s="186">
        <v>113.75</v>
      </c>
      <c r="G11" s="21"/>
      <c r="H11" s="24"/>
    </row>
    <row r="12" spans="1:8" s="2" customFormat="1" ht="16.899999999999999" customHeight="1" x14ac:dyDescent="0.2">
      <c r="A12" s="21"/>
      <c r="B12" s="24"/>
      <c r="C12" s="187" t="s">
        <v>9</v>
      </c>
      <c r="D12" s="187" t="s">
        <v>256</v>
      </c>
      <c r="E12" s="12" t="s">
        <v>9</v>
      </c>
      <c r="F12" s="188">
        <v>0</v>
      </c>
      <c r="G12" s="21"/>
      <c r="H12" s="24"/>
    </row>
    <row r="13" spans="1:8" s="2" customFormat="1" ht="16.899999999999999" customHeight="1" x14ac:dyDescent="0.2">
      <c r="A13" s="21"/>
      <c r="B13" s="24"/>
      <c r="C13" s="187" t="s">
        <v>9</v>
      </c>
      <c r="D13" s="187" t="s">
        <v>257</v>
      </c>
      <c r="E13" s="12" t="s">
        <v>9</v>
      </c>
      <c r="F13" s="188">
        <v>29.75</v>
      </c>
      <c r="G13" s="21"/>
      <c r="H13" s="24"/>
    </row>
    <row r="14" spans="1:8" s="2" customFormat="1" ht="16.899999999999999" customHeight="1" x14ac:dyDescent="0.2">
      <c r="A14" s="21"/>
      <c r="B14" s="24"/>
      <c r="C14" s="187" t="s">
        <v>9</v>
      </c>
      <c r="D14" s="187" t="s">
        <v>258</v>
      </c>
      <c r="E14" s="12" t="s">
        <v>9</v>
      </c>
      <c r="F14" s="188">
        <v>84</v>
      </c>
      <c r="G14" s="21"/>
      <c r="H14" s="24"/>
    </row>
    <row r="15" spans="1:8" s="2" customFormat="1" ht="16.899999999999999" customHeight="1" x14ac:dyDescent="0.2">
      <c r="A15" s="21"/>
      <c r="B15" s="24"/>
      <c r="C15" s="187" t="s">
        <v>50</v>
      </c>
      <c r="D15" s="187" t="s">
        <v>111</v>
      </c>
      <c r="E15" s="12" t="s">
        <v>9</v>
      </c>
      <c r="F15" s="188">
        <v>113.75</v>
      </c>
      <c r="G15" s="21"/>
      <c r="H15" s="24"/>
    </row>
    <row r="16" spans="1:8" s="2" customFormat="1" ht="16.899999999999999" customHeight="1" x14ac:dyDescent="0.2">
      <c r="A16" s="21"/>
      <c r="B16" s="24"/>
      <c r="C16" s="189" t="s">
        <v>503</v>
      </c>
      <c r="D16" s="21"/>
      <c r="E16" s="21"/>
      <c r="F16" s="21"/>
      <c r="G16" s="21"/>
      <c r="H16" s="24"/>
    </row>
    <row r="17" spans="1:8" s="2" customFormat="1" ht="16.899999999999999" customHeight="1" x14ac:dyDescent="0.2">
      <c r="A17" s="21"/>
      <c r="B17" s="24"/>
      <c r="C17" s="187" t="s">
        <v>252</v>
      </c>
      <c r="D17" s="187" t="s">
        <v>504</v>
      </c>
      <c r="E17" s="12" t="s">
        <v>154</v>
      </c>
      <c r="F17" s="188">
        <v>113.75</v>
      </c>
      <c r="G17" s="21"/>
      <c r="H17" s="24"/>
    </row>
    <row r="18" spans="1:8" s="2" customFormat="1" ht="16.899999999999999" customHeight="1" x14ac:dyDescent="0.2">
      <c r="A18" s="21"/>
      <c r="B18" s="24"/>
      <c r="C18" s="187" t="s">
        <v>171</v>
      </c>
      <c r="D18" s="187" t="s">
        <v>505</v>
      </c>
      <c r="E18" s="12" t="s">
        <v>154</v>
      </c>
      <c r="F18" s="188">
        <v>113.75</v>
      </c>
      <c r="G18" s="21"/>
      <c r="H18" s="24"/>
    </row>
    <row r="19" spans="1:8" s="2" customFormat="1" ht="16.899999999999999" customHeight="1" x14ac:dyDescent="0.2">
      <c r="A19" s="21"/>
      <c r="B19" s="24"/>
      <c r="C19" s="187" t="s">
        <v>176</v>
      </c>
      <c r="D19" s="187" t="s">
        <v>506</v>
      </c>
      <c r="E19" s="12" t="s">
        <v>154</v>
      </c>
      <c r="F19" s="188">
        <v>113.75</v>
      </c>
      <c r="G19" s="21"/>
      <c r="H19" s="24"/>
    </row>
    <row r="20" spans="1:8" s="2" customFormat="1" ht="16.899999999999999" customHeight="1" x14ac:dyDescent="0.2">
      <c r="A20" s="21"/>
      <c r="B20" s="24"/>
      <c r="C20" s="187" t="s">
        <v>181</v>
      </c>
      <c r="D20" s="187" t="s">
        <v>507</v>
      </c>
      <c r="E20" s="12" t="s">
        <v>154</v>
      </c>
      <c r="F20" s="188">
        <v>113.75</v>
      </c>
      <c r="G20" s="21"/>
      <c r="H20" s="24"/>
    </row>
    <row r="21" spans="1:8" s="2" customFormat="1" ht="16.899999999999999" customHeight="1" x14ac:dyDescent="0.2">
      <c r="A21" s="21"/>
      <c r="B21" s="24"/>
      <c r="C21" s="187" t="s">
        <v>452</v>
      </c>
      <c r="D21" s="187" t="s">
        <v>508</v>
      </c>
      <c r="E21" s="12" t="s">
        <v>154</v>
      </c>
      <c r="F21" s="188">
        <v>113.75</v>
      </c>
      <c r="G21" s="21"/>
      <c r="H21" s="24"/>
    </row>
    <row r="22" spans="1:8" s="2" customFormat="1" ht="16.899999999999999" customHeight="1" x14ac:dyDescent="0.2">
      <c r="A22" s="21"/>
      <c r="B22" s="24"/>
      <c r="C22" s="187" t="s">
        <v>457</v>
      </c>
      <c r="D22" s="187" t="s">
        <v>509</v>
      </c>
      <c r="E22" s="12" t="s">
        <v>154</v>
      </c>
      <c r="F22" s="188">
        <v>169.75</v>
      </c>
      <c r="G22" s="21"/>
      <c r="H22" s="24"/>
    </row>
    <row r="23" spans="1:8" s="2" customFormat="1" ht="16.899999999999999" customHeight="1" x14ac:dyDescent="0.2">
      <c r="A23" s="21"/>
      <c r="B23" s="24"/>
      <c r="C23" s="183" t="s">
        <v>53</v>
      </c>
      <c r="D23" s="184" t="s">
        <v>54</v>
      </c>
      <c r="E23" s="185" t="s">
        <v>9</v>
      </c>
      <c r="F23" s="186">
        <v>56</v>
      </c>
      <c r="G23" s="21"/>
      <c r="H23" s="24"/>
    </row>
    <row r="24" spans="1:8" s="2" customFormat="1" ht="16.899999999999999" customHeight="1" x14ac:dyDescent="0.2">
      <c r="A24" s="21"/>
      <c r="B24" s="24"/>
      <c r="C24" s="187" t="s">
        <v>9</v>
      </c>
      <c r="D24" s="187" t="s">
        <v>256</v>
      </c>
      <c r="E24" s="12" t="s">
        <v>9</v>
      </c>
      <c r="F24" s="188">
        <v>0</v>
      </c>
      <c r="G24" s="21"/>
      <c r="H24" s="24"/>
    </row>
    <row r="25" spans="1:8" s="2" customFormat="1" ht="16.899999999999999" customHeight="1" x14ac:dyDescent="0.2">
      <c r="A25" s="21"/>
      <c r="B25" s="24"/>
      <c r="C25" s="187" t="s">
        <v>9</v>
      </c>
      <c r="D25" s="187" t="s">
        <v>450</v>
      </c>
      <c r="E25" s="12" t="s">
        <v>9</v>
      </c>
      <c r="F25" s="188">
        <v>56</v>
      </c>
      <c r="G25" s="21"/>
      <c r="H25" s="24"/>
    </row>
    <row r="26" spans="1:8" s="2" customFormat="1" ht="16.899999999999999" customHeight="1" x14ac:dyDescent="0.2">
      <c r="A26" s="21"/>
      <c r="B26" s="24"/>
      <c r="C26" s="187" t="s">
        <v>53</v>
      </c>
      <c r="D26" s="187" t="s">
        <v>111</v>
      </c>
      <c r="E26" s="12" t="s">
        <v>9</v>
      </c>
      <c r="F26" s="188">
        <v>56</v>
      </c>
      <c r="G26" s="21"/>
      <c r="H26" s="24"/>
    </row>
    <row r="27" spans="1:8" s="2" customFormat="1" ht="16.899999999999999" customHeight="1" x14ac:dyDescent="0.2">
      <c r="A27" s="21"/>
      <c r="B27" s="24"/>
      <c r="C27" s="189" t="s">
        <v>503</v>
      </c>
      <c r="D27" s="21"/>
      <c r="E27" s="21"/>
      <c r="F27" s="21"/>
      <c r="G27" s="21"/>
      <c r="H27" s="24"/>
    </row>
    <row r="28" spans="1:8" s="2" customFormat="1" ht="16.899999999999999" customHeight="1" x14ac:dyDescent="0.2">
      <c r="A28" s="21"/>
      <c r="B28" s="24"/>
      <c r="C28" s="187" t="s">
        <v>446</v>
      </c>
      <c r="D28" s="187" t="s">
        <v>510</v>
      </c>
      <c r="E28" s="12" t="s">
        <v>154</v>
      </c>
      <c r="F28" s="188">
        <v>56</v>
      </c>
      <c r="G28" s="21"/>
      <c r="H28" s="24"/>
    </row>
    <row r="29" spans="1:8" s="2" customFormat="1" ht="16.899999999999999" customHeight="1" x14ac:dyDescent="0.2">
      <c r="A29" s="21"/>
      <c r="B29" s="24"/>
      <c r="C29" s="187" t="s">
        <v>457</v>
      </c>
      <c r="D29" s="187" t="s">
        <v>509</v>
      </c>
      <c r="E29" s="12" t="s">
        <v>154</v>
      </c>
      <c r="F29" s="188">
        <v>169.75</v>
      </c>
      <c r="G29" s="21"/>
      <c r="H29" s="24"/>
    </row>
    <row r="30" spans="1:8" s="2" customFormat="1" ht="16.899999999999999" customHeight="1" x14ac:dyDescent="0.2">
      <c r="A30" s="21"/>
      <c r="B30" s="24"/>
      <c r="C30" s="187" t="s">
        <v>196</v>
      </c>
      <c r="D30" s="187" t="s">
        <v>492</v>
      </c>
      <c r="E30" s="12" t="s">
        <v>154</v>
      </c>
      <c r="F30" s="188">
        <v>56</v>
      </c>
      <c r="G30" s="21"/>
      <c r="H30" s="24"/>
    </row>
    <row r="31" spans="1:8" s="2" customFormat="1" ht="16.899999999999999" customHeight="1" x14ac:dyDescent="0.2">
      <c r="A31" s="21"/>
      <c r="B31" s="24"/>
      <c r="C31" s="187" t="s">
        <v>201</v>
      </c>
      <c r="D31" s="187" t="s">
        <v>511</v>
      </c>
      <c r="E31" s="12" t="s">
        <v>154</v>
      </c>
      <c r="F31" s="188">
        <v>56</v>
      </c>
      <c r="G31" s="21"/>
      <c r="H31" s="24"/>
    </row>
    <row r="32" spans="1:8" s="2" customFormat="1" ht="26.45" customHeight="1" x14ac:dyDescent="0.2">
      <c r="A32" s="21"/>
      <c r="B32" s="24"/>
      <c r="C32" s="182" t="s">
        <v>512</v>
      </c>
      <c r="D32" s="182" t="s">
        <v>47</v>
      </c>
      <c r="E32" s="21"/>
      <c r="F32" s="21"/>
      <c r="G32" s="21"/>
      <c r="H32" s="24"/>
    </row>
    <row r="33" spans="1:8" s="2" customFormat="1" ht="16.899999999999999" customHeight="1" x14ac:dyDescent="0.2">
      <c r="A33" s="21"/>
      <c r="B33" s="24"/>
      <c r="C33" s="183" t="s">
        <v>50</v>
      </c>
      <c r="D33" s="184" t="s">
        <v>472</v>
      </c>
      <c r="E33" s="185" t="s">
        <v>9</v>
      </c>
      <c r="F33" s="186">
        <v>8.1760000000000002</v>
      </c>
      <c r="G33" s="21"/>
      <c r="H33" s="24"/>
    </row>
    <row r="34" spans="1:8" s="2" customFormat="1" ht="16.899999999999999" customHeight="1" x14ac:dyDescent="0.2">
      <c r="A34" s="21"/>
      <c r="B34" s="24"/>
      <c r="C34" s="187" t="s">
        <v>9</v>
      </c>
      <c r="D34" s="187" t="s">
        <v>478</v>
      </c>
      <c r="E34" s="12" t="s">
        <v>9</v>
      </c>
      <c r="F34" s="188">
        <v>0</v>
      </c>
      <c r="G34" s="21"/>
      <c r="H34" s="24"/>
    </row>
    <row r="35" spans="1:8" s="2" customFormat="1" ht="16.899999999999999" customHeight="1" x14ac:dyDescent="0.2">
      <c r="A35" s="21"/>
      <c r="B35" s="24"/>
      <c r="C35" s="187" t="s">
        <v>9</v>
      </c>
      <c r="D35" s="187" t="s">
        <v>483</v>
      </c>
      <c r="E35" s="12" t="s">
        <v>9</v>
      </c>
      <c r="F35" s="188">
        <v>7.8879999999999999</v>
      </c>
      <c r="G35" s="21"/>
      <c r="H35" s="24"/>
    </row>
    <row r="36" spans="1:8" s="2" customFormat="1" ht="16.899999999999999" customHeight="1" x14ac:dyDescent="0.2">
      <c r="A36" s="21"/>
      <c r="B36" s="24"/>
      <c r="C36" s="187" t="s">
        <v>9</v>
      </c>
      <c r="D36" s="187" t="s">
        <v>484</v>
      </c>
      <c r="E36" s="12" t="s">
        <v>9</v>
      </c>
      <c r="F36" s="188">
        <v>0.28799999999999998</v>
      </c>
      <c r="G36" s="21"/>
      <c r="H36" s="24"/>
    </row>
    <row r="37" spans="1:8" s="2" customFormat="1" ht="16.899999999999999" customHeight="1" x14ac:dyDescent="0.2">
      <c r="A37" s="21"/>
      <c r="B37" s="24"/>
      <c r="C37" s="187" t="s">
        <v>50</v>
      </c>
      <c r="D37" s="187" t="s">
        <v>111</v>
      </c>
      <c r="E37" s="12" t="s">
        <v>9</v>
      </c>
      <c r="F37" s="188">
        <v>8.1760000000000002</v>
      </c>
      <c r="G37" s="21"/>
      <c r="H37" s="24"/>
    </row>
    <row r="38" spans="1:8" s="2" customFormat="1" ht="16.899999999999999" customHeight="1" x14ac:dyDescent="0.2">
      <c r="A38" s="21"/>
      <c r="B38" s="24"/>
      <c r="C38" s="189" t="s">
        <v>503</v>
      </c>
      <c r="D38" s="21"/>
      <c r="E38" s="21"/>
      <c r="F38" s="21"/>
      <c r="G38" s="21"/>
      <c r="H38" s="24"/>
    </row>
    <row r="39" spans="1:8" s="2" customFormat="1" ht="16.899999999999999" customHeight="1" x14ac:dyDescent="0.2">
      <c r="A39" s="21"/>
      <c r="B39" s="24"/>
      <c r="C39" s="187" t="s">
        <v>482</v>
      </c>
      <c r="D39" s="187" t="s">
        <v>513</v>
      </c>
      <c r="E39" s="12" t="s">
        <v>102</v>
      </c>
      <c r="F39" s="188">
        <v>8.1760000000000002</v>
      </c>
      <c r="G39" s="21"/>
      <c r="H39" s="24"/>
    </row>
    <row r="40" spans="1:8" s="2" customFormat="1" ht="16.899999999999999" customHeight="1" x14ac:dyDescent="0.2">
      <c r="A40" s="21"/>
      <c r="B40" s="24"/>
      <c r="C40" s="187" t="s">
        <v>485</v>
      </c>
      <c r="D40" s="187" t="s">
        <v>514</v>
      </c>
      <c r="E40" s="12" t="s">
        <v>102</v>
      </c>
      <c r="F40" s="188">
        <v>8.1760000000000002</v>
      </c>
      <c r="G40" s="21"/>
      <c r="H40" s="24"/>
    </row>
    <row r="41" spans="1:8" s="2" customFormat="1" ht="16.899999999999999" customHeight="1" x14ac:dyDescent="0.2">
      <c r="A41" s="21"/>
      <c r="B41" s="24"/>
      <c r="C41" s="187" t="s">
        <v>486</v>
      </c>
      <c r="D41" s="187" t="s">
        <v>515</v>
      </c>
      <c r="E41" s="12" t="s">
        <v>102</v>
      </c>
      <c r="F41" s="188">
        <v>8.1760000000000002</v>
      </c>
      <c r="G41" s="21"/>
      <c r="H41" s="24"/>
    </row>
    <row r="42" spans="1:8" s="2" customFormat="1" ht="16.899999999999999" customHeight="1" x14ac:dyDescent="0.2">
      <c r="A42" s="21"/>
      <c r="B42" s="24"/>
      <c r="C42" s="183" t="s">
        <v>516</v>
      </c>
      <c r="D42" s="184" t="s">
        <v>51</v>
      </c>
      <c r="E42" s="185" t="s">
        <v>9</v>
      </c>
      <c r="F42" s="186">
        <v>113.75</v>
      </c>
      <c r="G42" s="21"/>
      <c r="H42" s="24"/>
    </row>
    <row r="43" spans="1:8" s="2" customFormat="1" ht="16.899999999999999" customHeight="1" x14ac:dyDescent="0.2">
      <c r="A43" s="21"/>
      <c r="B43" s="24"/>
      <c r="C43" s="183" t="s">
        <v>53</v>
      </c>
      <c r="D43" s="184" t="s">
        <v>473</v>
      </c>
      <c r="E43" s="185" t="s">
        <v>9</v>
      </c>
      <c r="F43" s="186">
        <v>1.56</v>
      </c>
      <c r="G43" s="21"/>
      <c r="H43" s="24"/>
    </row>
    <row r="44" spans="1:8" s="2" customFormat="1" ht="16.899999999999999" customHeight="1" x14ac:dyDescent="0.2">
      <c r="A44" s="21"/>
      <c r="B44" s="24"/>
      <c r="C44" s="187" t="s">
        <v>9</v>
      </c>
      <c r="D44" s="187" t="s">
        <v>488</v>
      </c>
      <c r="E44" s="12" t="s">
        <v>9</v>
      </c>
      <c r="F44" s="188">
        <v>0</v>
      </c>
      <c r="G44" s="21"/>
      <c r="H44" s="24"/>
    </row>
    <row r="45" spans="1:8" s="2" customFormat="1" ht="16.899999999999999" customHeight="1" x14ac:dyDescent="0.2">
      <c r="A45" s="21"/>
      <c r="B45" s="24"/>
      <c r="C45" s="187" t="s">
        <v>9</v>
      </c>
      <c r="D45" s="187" t="s">
        <v>489</v>
      </c>
      <c r="E45" s="12" t="s">
        <v>9</v>
      </c>
      <c r="F45" s="188">
        <v>1.2</v>
      </c>
      <c r="G45" s="21"/>
      <c r="H45" s="24"/>
    </row>
    <row r="46" spans="1:8" s="2" customFormat="1" ht="16.899999999999999" customHeight="1" x14ac:dyDescent="0.2">
      <c r="A46" s="21"/>
      <c r="B46" s="24"/>
      <c r="C46" s="187" t="s">
        <v>9</v>
      </c>
      <c r="D46" s="187" t="s">
        <v>490</v>
      </c>
      <c r="E46" s="12" t="s">
        <v>9</v>
      </c>
      <c r="F46" s="188">
        <v>0.36</v>
      </c>
      <c r="G46" s="21"/>
      <c r="H46" s="24"/>
    </row>
    <row r="47" spans="1:8" s="2" customFormat="1" ht="16.899999999999999" customHeight="1" x14ac:dyDescent="0.2">
      <c r="A47" s="21"/>
      <c r="B47" s="24"/>
      <c r="C47" s="187" t="s">
        <v>53</v>
      </c>
      <c r="D47" s="187" t="s">
        <v>111</v>
      </c>
      <c r="E47" s="12" t="s">
        <v>9</v>
      </c>
      <c r="F47" s="188">
        <v>1.56</v>
      </c>
      <c r="G47" s="21"/>
      <c r="H47" s="24"/>
    </row>
    <row r="48" spans="1:8" s="2" customFormat="1" ht="16.899999999999999" customHeight="1" x14ac:dyDescent="0.2">
      <c r="A48" s="21"/>
      <c r="B48" s="24"/>
      <c r="C48" s="189" t="s">
        <v>503</v>
      </c>
      <c r="D48" s="21"/>
      <c r="E48" s="21"/>
      <c r="F48" s="21"/>
      <c r="G48" s="21"/>
      <c r="H48" s="24"/>
    </row>
    <row r="49" spans="1:8" s="2" customFormat="1" ht="16.899999999999999" customHeight="1" x14ac:dyDescent="0.2">
      <c r="A49" s="21"/>
      <c r="B49" s="24"/>
      <c r="C49" s="187" t="s">
        <v>487</v>
      </c>
      <c r="D49" s="187" t="s">
        <v>517</v>
      </c>
      <c r="E49" s="12" t="s">
        <v>154</v>
      </c>
      <c r="F49" s="188">
        <v>1.56</v>
      </c>
      <c r="G49" s="21"/>
      <c r="H49" s="24"/>
    </row>
    <row r="50" spans="1:8" s="2" customFormat="1" ht="16.899999999999999" customHeight="1" x14ac:dyDescent="0.2">
      <c r="A50" s="21"/>
      <c r="B50" s="24"/>
      <c r="C50" s="187" t="s">
        <v>491</v>
      </c>
      <c r="D50" s="187" t="s">
        <v>518</v>
      </c>
      <c r="E50" s="12" t="s">
        <v>154</v>
      </c>
      <c r="F50" s="188">
        <v>1.56</v>
      </c>
      <c r="G50" s="21"/>
      <c r="H50" s="24"/>
    </row>
    <row r="51" spans="1:8" s="2" customFormat="1" ht="16.899999999999999" customHeight="1" x14ac:dyDescent="0.2">
      <c r="A51" s="21"/>
      <c r="B51" s="24"/>
      <c r="C51" s="183" t="s">
        <v>519</v>
      </c>
      <c r="D51" s="184" t="s">
        <v>54</v>
      </c>
      <c r="E51" s="185" t="s">
        <v>9</v>
      </c>
      <c r="F51" s="186">
        <v>56</v>
      </c>
      <c r="G51" s="21"/>
      <c r="H51" s="24"/>
    </row>
    <row r="52" spans="1:8" s="2" customFormat="1" ht="16.899999999999999" customHeight="1" x14ac:dyDescent="0.2">
      <c r="A52" s="21"/>
      <c r="B52" s="24"/>
      <c r="C52" s="187" t="s">
        <v>9</v>
      </c>
      <c r="D52" s="187" t="s">
        <v>256</v>
      </c>
      <c r="E52" s="12" t="s">
        <v>9</v>
      </c>
      <c r="F52" s="188">
        <v>0</v>
      </c>
      <c r="G52" s="21"/>
      <c r="H52" s="24"/>
    </row>
    <row r="53" spans="1:8" s="2" customFormat="1" ht="16.899999999999999" customHeight="1" x14ac:dyDescent="0.2">
      <c r="A53" s="21"/>
      <c r="B53" s="24"/>
      <c r="C53" s="187" t="s">
        <v>9</v>
      </c>
      <c r="D53" s="187" t="s">
        <v>450</v>
      </c>
      <c r="E53" s="12" t="s">
        <v>9</v>
      </c>
      <c r="F53" s="188">
        <v>56</v>
      </c>
      <c r="G53" s="21"/>
      <c r="H53" s="24"/>
    </row>
    <row r="54" spans="1:8" s="2" customFormat="1" ht="16.899999999999999" customHeight="1" x14ac:dyDescent="0.2">
      <c r="A54" s="21"/>
      <c r="B54" s="24"/>
      <c r="C54" s="187" t="s">
        <v>519</v>
      </c>
      <c r="D54" s="187" t="s">
        <v>111</v>
      </c>
      <c r="E54" s="12" t="s">
        <v>9</v>
      </c>
      <c r="F54" s="188">
        <v>56</v>
      </c>
      <c r="G54" s="21"/>
      <c r="H54" s="24"/>
    </row>
    <row r="55" spans="1:8" s="2" customFormat="1" ht="16.899999999999999" customHeight="1" x14ac:dyDescent="0.2">
      <c r="A55" s="21"/>
      <c r="B55" s="24"/>
      <c r="C55" s="183" t="s">
        <v>474</v>
      </c>
      <c r="D55" s="184" t="s">
        <v>475</v>
      </c>
      <c r="E55" s="185" t="s">
        <v>9</v>
      </c>
      <c r="F55" s="186">
        <v>53.04</v>
      </c>
      <c r="G55" s="21"/>
      <c r="H55" s="24"/>
    </row>
    <row r="56" spans="1:8" s="2" customFormat="1" ht="16.899999999999999" customHeight="1" x14ac:dyDescent="0.2">
      <c r="A56" s="21"/>
      <c r="B56" s="24"/>
      <c r="C56" s="187" t="s">
        <v>9</v>
      </c>
      <c r="D56" s="187" t="s">
        <v>478</v>
      </c>
      <c r="E56" s="12" t="s">
        <v>9</v>
      </c>
      <c r="F56" s="188">
        <v>0</v>
      </c>
      <c r="G56" s="21"/>
      <c r="H56" s="24"/>
    </row>
    <row r="57" spans="1:8" s="2" customFormat="1" ht="16.899999999999999" customHeight="1" x14ac:dyDescent="0.2">
      <c r="A57" s="21"/>
      <c r="B57" s="24"/>
      <c r="C57" s="187" t="s">
        <v>9</v>
      </c>
      <c r="D57" s="187" t="s">
        <v>494</v>
      </c>
      <c r="E57" s="12" t="s">
        <v>9</v>
      </c>
      <c r="F57" s="188">
        <v>39.44</v>
      </c>
      <c r="G57" s="21"/>
      <c r="H57" s="24"/>
    </row>
    <row r="58" spans="1:8" s="2" customFormat="1" ht="16.899999999999999" customHeight="1" x14ac:dyDescent="0.2">
      <c r="A58" s="21"/>
      <c r="B58" s="24"/>
      <c r="C58" s="187" t="s">
        <v>9</v>
      </c>
      <c r="D58" s="187" t="s">
        <v>495</v>
      </c>
      <c r="E58" s="12" t="s">
        <v>9</v>
      </c>
      <c r="F58" s="188">
        <v>13.6</v>
      </c>
      <c r="G58" s="21"/>
      <c r="H58" s="24"/>
    </row>
    <row r="59" spans="1:8" s="2" customFormat="1" ht="16.899999999999999" customHeight="1" x14ac:dyDescent="0.2">
      <c r="A59" s="21"/>
      <c r="B59" s="24"/>
      <c r="C59" s="187" t="s">
        <v>474</v>
      </c>
      <c r="D59" s="187" t="s">
        <v>111</v>
      </c>
      <c r="E59" s="12" t="s">
        <v>9</v>
      </c>
      <c r="F59" s="188">
        <v>53.04</v>
      </c>
      <c r="G59" s="21"/>
      <c r="H59" s="24"/>
    </row>
    <row r="60" spans="1:8" s="2" customFormat="1" ht="16.899999999999999" customHeight="1" x14ac:dyDescent="0.2">
      <c r="A60" s="21"/>
      <c r="B60" s="24"/>
      <c r="C60" s="189" t="s">
        <v>503</v>
      </c>
      <c r="D60" s="21"/>
      <c r="E60" s="21"/>
      <c r="F60" s="21"/>
      <c r="G60" s="21"/>
      <c r="H60" s="24"/>
    </row>
    <row r="61" spans="1:8" s="2" customFormat="1" ht="16.899999999999999" customHeight="1" x14ac:dyDescent="0.2">
      <c r="A61" s="21"/>
      <c r="B61" s="24"/>
      <c r="C61" s="187" t="s">
        <v>493</v>
      </c>
      <c r="D61" s="187" t="s">
        <v>520</v>
      </c>
      <c r="E61" s="12" t="s">
        <v>154</v>
      </c>
      <c r="F61" s="188">
        <v>53.04</v>
      </c>
      <c r="G61" s="21"/>
      <c r="H61" s="24"/>
    </row>
    <row r="62" spans="1:8" s="2" customFormat="1" ht="16.899999999999999" customHeight="1" x14ac:dyDescent="0.2">
      <c r="A62" s="21"/>
      <c r="B62" s="24"/>
      <c r="C62" s="187" t="s">
        <v>479</v>
      </c>
      <c r="D62" s="187" t="s">
        <v>521</v>
      </c>
      <c r="E62" s="12" t="s">
        <v>154</v>
      </c>
      <c r="F62" s="188">
        <v>53.04</v>
      </c>
      <c r="G62" s="21"/>
      <c r="H62" s="24"/>
    </row>
    <row r="63" spans="1:8" s="2" customFormat="1" ht="16.899999999999999" customHeight="1" x14ac:dyDescent="0.2">
      <c r="A63" s="21"/>
      <c r="B63" s="24"/>
      <c r="C63" s="187" t="s">
        <v>480</v>
      </c>
      <c r="D63" s="187" t="s">
        <v>522</v>
      </c>
      <c r="E63" s="12" t="s">
        <v>154</v>
      </c>
      <c r="F63" s="188">
        <v>53.04</v>
      </c>
      <c r="G63" s="21"/>
      <c r="H63" s="24"/>
    </row>
    <row r="64" spans="1:8" s="2" customFormat="1" ht="16.899999999999999" customHeight="1" x14ac:dyDescent="0.2">
      <c r="A64" s="21"/>
      <c r="B64" s="24"/>
      <c r="C64" s="187" t="s">
        <v>481</v>
      </c>
      <c r="D64" s="187" t="s">
        <v>523</v>
      </c>
      <c r="E64" s="12" t="s">
        <v>154</v>
      </c>
      <c r="F64" s="188">
        <v>53.04</v>
      </c>
      <c r="G64" s="21"/>
      <c r="H64" s="24"/>
    </row>
    <row r="65" spans="1:8" s="2" customFormat="1" ht="16.899999999999999" customHeight="1" x14ac:dyDescent="0.2">
      <c r="A65" s="21"/>
      <c r="B65" s="24"/>
      <c r="C65" s="187" t="s">
        <v>452</v>
      </c>
      <c r="D65" s="187" t="s">
        <v>508</v>
      </c>
      <c r="E65" s="12" t="s">
        <v>154</v>
      </c>
      <c r="F65" s="188">
        <v>114.464</v>
      </c>
      <c r="G65" s="21"/>
      <c r="H65" s="24"/>
    </row>
    <row r="66" spans="1:8" s="2" customFormat="1" ht="16.899999999999999" customHeight="1" x14ac:dyDescent="0.2">
      <c r="A66" s="21"/>
      <c r="B66" s="24"/>
      <c r="C66" s="187" t="s">
        <v>457</v>
      </c>
      <c r="D66" s="187" t="s">
        <v>509</v>
      </c>
      <c r="E66" s="12" t="s">
        <v>154</v>
      </c>
      <c r="F66" s="188">
        <v>114.464</v>
      </c>
      <c r="G66" s="21"/>
      <c r="H66" s="24"/>
    </row>
    <row r="67" spans="1:8" s="2" customFormat="1" ht="16.899999999999999" customHeight="1" x14ac:dyDescent="0.2">
      <c r="A67" s="21"/>
      <c r="B67" s="24"/>
      <c r="C67" s="183" t="s">
        <v>476</v>
      </c>
      <c r="D67" s="184" t="s">
        <v>477</v>
      </c>
      <c r="E67" s="185" t="s">
        <v>9</v>
      </c>
      <c r="F67" s="186">
        <v>61.423999999999999</v>
      </c>
      <c r="G67" s="21"/>
      <c r="H67" s="24"/>
    </row>
    <row r="68" spans="1:8" s="2" customFormat="1" ht="16.899999999999999" customHeight="1" x14ac:dyDescent="0.2">
      <c r="A68" s="21"/>
      <c r="B68" s="24"/>
      <c r="C68" s="187" t="s">
        <v>9</v>
      </c>
      <c r="D68" s="187" t="s">
        <v>478</v>
      </c>
      <c r="E68" s="12" t="s">
        <v>9</v>
      </c>
      <c r="F68" s="188">
        <v>0</v>
      </c>
      <c r="G68" s="21"/>
      <c r="H68" s="24"/>
    </row>
    <row r="69" spans="1:8" s="2" customFormat="1" ht="16.899999999999999" customHeight="1" x14ac:dyDescent="0.2">
      <c r="A69" s="21"/>
      <c r="B69" s="24"/>
      <c r="C69" s="187" t="s">
        <v>9</v>
      </c>
      <c r="D69" s="187" t="s">
        <v>496</v>
      </c>
      <c r="E69" s="12" t="s">
        <v>9</v>
      </c>
      <c r="F69" s="188">
        <v>63</v>
      </c>
      <c r="G69" s="21"/>
      <c r="H69" s="24"/>
    </row>
    <row r="70" spans="1:8" s="2" customFormat="1" ht="16.899999999999999" customHeight="1" x14ac:dyDescent="0.2">
      <c r="A70" s="21"/>
      <c r="B70" s="24"/>
      <c r="C70" s="187" t="s">
        <v>9</v>
      </c>
      <c r="D70" s="187" t="s">
        <v>497</v>
      </c>
      <c r="E70" s="12" t="s">
        <v>9</v>
      </c>
      <c r="F70" s="188">
        <v>-1.5760000000000001</v>
      </c>
      <c r="G70" s="21"/>
      <c r="H70" s="24"/>
    </row>
    <row r="71" spans="1:8" s="2" customFormat="1" ht="16.899999999999999" customHeight="1" x14ac:dyDescent="0.2">
      <c r="A71" s="21"/>
      <c r="B71" s="24"/>
      <c r="C71" s="187" t="s">
        <v>476</v>
      </c>
      <c r="D71" s="187" t="s">
        <v>111</v>
      </c>
      <c r="E71" s="12" t="s">
        <v>9</v>
      </c>
      <c r="F71" s="188">
        <v>61.423999999999999</v>
      </c>
      <c r="G71" s="21"/>
      <c r="H71" s="24"/>
    </row>
    <row r="72" spans="1:8" s="2" customFormat="1" ht="16.899999999999999" customHeight="1" x14ac:dyDescent="0.2">
      <c r="A72" s="21"/>
      <c r="B72" s="24"/>
      <c r="C72" s="189" t="s">
        <v>503</v>
      </c>
      <c r="D72" s="21"/>
      <c r="E72" s="21"/>
      <c r="F72" s="21"/>
      <c r="G72" s="21"/>
      <c r="H72" s="24"/>
    </row>
    <row r="73" spans="1:8" s="2" customFormat="1" ht="16.899999999999999" customHeight="1" x14ac:dyDescent="0.2">
      <c r="A73" s="21"/>
      <c r="B73" s="24"/>
      <c r="C73" s="187" t="s">
        <v>252</v>
      </c>
      <c r="D73" s="187" t="s">
        <v>504</v>
      </c>
      <c r="E73" s="12" t="s">
        <v>154</v>
      </c>
      <c r="F73" s="188">
        <v>61.423999999999999</v>
      </c>
      <c r="G73" s="21"/>
      <c r="H73" s="24"/>
    </row>
    <row r="74" spans="1:8" s="2" customFormat="1" ht="16.899999999999999" customHeight="1" x14ac:dyDescent="0.2">
      <c r="A74" s="21"/>
      <c r="B74" s="24"/>
      <c r="C74" s="187" t="s">
        <v>171</v>
      </c>
      <c r="D74" s="187" t="s">
        <v>505</v>
      </c>
      <c r="E74" s="12" t="s">
        <v>154</v>
      </c>
      <c r="F74" s="188">
        <v>61.423999999999999</v>
      </c>
      <c r="G74" s="21"/>
      <c r="H74" s="24"/>
    </row>
    <row r="75" spans="1:8" s="2" customFormat="1" ht="16.899999999999999" customHeight="1" x14ac:dyDescent="0.2">
      <c r="A75" s="21"/>
      <c r="B75" s="24"/>
      <c r="C75" s="187" t="s">
        <v>176</v>
      </c>
      <c r="D75" s="187" t="s">
        <v>506</v>
      </c>
      <c r="E75" s="12" t="s">
        <v>154</v>
      </c>
      <c r="F75" s="188">
        <v>61.423999999999999</v>
      </c>
      <c r="G75" s="21"/>
      <c r="H75" s="24"/>
    </row>
    <row r="76" spans="1:8" s="2" customFormat="1" ht="16.899999999999999" customHeight="1" x14ac:dyDescent="0.2">
      <c r="A76" s="21"/>
      <c r="B76" s="24"/>
      <c r="C76" s="187" t="s">
        <v>181</v>
      </c>
      <c r="D76" s="187" t="s">
        <v>507</v>
      </c>
      <c r="E76" s="12" t="s">
        <v>154</v>
      </c>
      <c r="F76" s="188">
        <v>61.423999999999999</v>
      </c>
      <c r="G76" s="21"/>
      <c r="H76" s="24"/>
    </row>
    <row r="77" spans="1:8" s="2" customFormat="1" ht="16.899999999999999" customHeight="1" x14ac:dyDescent="0.2">
      <c r="A77" s="21"/>
      <c r="B77" s="24"/>
      <c r="C77" s="187" t="s">
        <v>452</v>
      </c>
      <c r="D77" s="187" t="s">
        <v>508</v>
      </c>
      <c r="E77" s="12" t="s">
        <v>154</v>
      </c>
      <c r="F77" s="188">
        <v>114.464</v>
      </c>
      <c r="G77" s="21"/>
      <c r="H77" s="24"/>
    </row>
    <row r="78" spans="1:8" s="2" customFormat="1" ht="16.899999999999999" customHeight="1" x14ac:dyDescent="0.2">
      <c r="A78" s="21"/>
      <c r="B78" s="24"/>
      <c r="C78" s="187" t="s">
        <v>457</v>
      </c>
      <c r="D78" s="187" t="s">
        <v>509</v>
      </c>
      <c r="E78" s="12" t="s">
        <v>154</v>
      </c>
      <c r="F78" s="188">
        <v>114.464</v>
      </c>
      <c r="G78" s="21"/>
      <c r="H78" s="24"/>
    </row>
    <row r="79" spans="1:8" s="2" customFormat="1" ht="26.45" customHeight="1" x14ac:dyDescent="0.2">
      <c r="A79" s="21"/>
      <c r="B79" s="24"/>
      <c r="C79" s="182" t="s">
        <v>524</v>
      </c>
      <c r="D79" s="182" t="s">
        <v>47</v>
      </c>
      <c r="E79" s="21"/>
      <c r="F79" s="21"/>
      <c r="G79" s="21"/>
      <c r="H79" s="24"/>
    </row>
    <row r="80" spans="1:8" s="2" customFormat="1" ht="16.899999999999999" customHeight="1" x14ac:dyDescent="0.2">
      <c r="A80" s="21"/>
      <c r="B80" s="24"/>
      <c r="C80" s="183" t="s">
        <v>50</v>
      </c>
      <c r="D80" s="184" t="s">
        <v>51</v>
      </c>
      <c r="E80" s="185" t="s">
        <v>9</v>
      </c>
      <c r="F80" s="186">
        <v>113.75</v>
      </c>
      <c r="G80" s="21"/>
      <c r="H80" s="24"/>
    </row>
    <row r="81" spans="1:8" s="2" customFormat="1" ht="16.899999999999999" customHeight="1" x14ac:dyDescent="0.2">
      <c r="A81" s="21"/>
      <c r="B81" s="24"/>
      <c r="C81" s="187" t="s">
        <v>9</v>
      </c>
      <c r="D81" s="187" t="s">
        <v>256</v>
      </c>
      <c r="E81" s="12" t="s">
        <v>9</v>
      </c>
      <c r="F81" s="188">
        <v>0</v>
      </c>
      <c r="G81" s="21"/>
      <c r="H81" s="24"/>
    </row>
    <row r="82" spans="1:8" s="2" customFormat="1" ht="16.899999999999999" customHeight="1" x14ac:dyDescent="0.2">
      <c r="A82" s="21"/>
      <c r="B82" s="24"/>
      <c r="C82" s="187" t="s">
        <v>9</v>
      </c>
      <c r="D82" s="187" t="s">
        <v>257</v>
      </c>
      <c r="E82" s="12" t="s">
        <v>9</v>
      </c>
      <c r="F82" s="188">
        <v>29.75</v>
      </c>
      <c r="G82" s="21"/>
      <c r="H82" s="24"/>
    </row>
    <row r="83" spans="1:8" s="2" customFormat="1" ht="16.899999999999999" customHeight="1" x14ac:dyDescent="0.2">
      <c r="A83" s="21"/>
      <c r="B83" s="24"/>
      <c r="C83" s="187" t="s">
        <v>9</v>
      </c>
      <c r="D83" s="187" t="s">
        <v>258</v>
      </c>
      <c r="E83" s="12" t="s">
        <v>9</v>
      </c>
      <c r="F83" s="188">
        <v>84</v>
      </c>
      <c r="G83" s="21"/>
      <c r="H83" s="24"/>
    </row>
    <row r="84" spans="1:8" s="2" customFormat="1" ht="16.899999999999999" customHeight="1" x14ac:dyDescent="0.2">
      <c r="A84" s="21"/>
      <c r="B84" s="24"/>
      <c r="C84" s="187" t="s">
        <v>50</v>
      </c>
      <c r="D84" s="187" t="s">
        <v>111</v>
      </c>
      <c r="E84" s="12" t="s">
        <v>9</v>
      </c>
      <c r="F84" s="188">
        <v>113.75</v>
      </c>
      <c r="G84" s="21"/>
      <c r="H84" s="24"/>
    </row>
    <row r="85" spans="1:8" s="2" customFormat="1" ht="16.899999999999999" customHeight="1" x14ac:dyDescent="0.2">
      <c r="A85" s="21"/>
      <c r="B85" s="24"/>
      <c r="C85" s="183" t="s">
        <v>53</v>
      </c>
      <c r="D85" s="184" t="s">
        <v>54</v>
      </c>
      <c r="E85" s="185" t="s">
        <v>9</v>
      </c>
      <c r="F85" s="186">
        <v>85.31</v>
      </c>
      <c r="G85" s="21"/>
      <c r="H85" s="24"/>
    </row>
    <row r="86" spans="1:8" s="2" customFormat="1" ht="16.899999999999999" customHeight="1" x14ac:dyDescent="0.2">
      <c r="A86" s="21"/>
      <c r="B86" s="24"/>
      <c r="C86" s="187" t="s">
        <v>9</v>
      </c>
      <c r="D86" s="187" t="s">
        <v>256</v>
      </c>
      <c r="E86" s="12" t="s">
        <v>9</v>
      </c>
      <c r="F86" s="188">
        <v>0</v>
      </c>
      <c r="G86" s="21"/>
      <c r="H86" s="24"/>
    </row>
    <row r="87" spans="1:8" s="2" customFormat="1" ht="16.899999999999999" customHeight="1" x14ac:dyDescent="0.2">
      <c r="A87" s="21"/>
      <c r="B87" s="24"/>
      <c r="C87" s="187" t="s">
        <v>9</v>
      </c>
      <c r="D87" s="187" t="s">
        <v>498</v>
      </c>
      <c r="E87" s="12" t="s">
        <v>9</v>
      </c>
      <c r="F87" s="188">
        <v>18.704999999999998</v>
      </c>
      <c r="G87" s="21"/>
      <c r="H87" s="24"/>
    </row>
    <row r="88" spans="1:8" s="2" customFormat="1" ht="16.899999999999999" customHeight="1" x14ac:dyDescent="0.2">
      <c r="A88" s="21"/>
      <c r="B88" s="24"/>
      <c r="C88" s="187" t="s">
        <v>9</v>
      </c>
      <c r="D88" s="187" t="s">
        <v>499</v>
      </c>
      <c r="E88" s="12" t="s">
        <v>9</v>
      </c>
      <c r="F88" s="188">
        <v>66.605000000000004</v>
      </c>
      <c r="G88" s="21"/>
      <c r="H88" s="24"/>
    </row>
    <row r="89" spans="1:8" s="2" customFormat="1" ht="16.899999999999999" customHeight="1" x14ac:dyDescent="0.2">
      <c r="A89" s="21"/>
      <c r="B89" s="24"/>
      <c r="C89" s="187" t="s">
        <v>53</v>
      </c>
      <c r="D89" s="187" t="s">
        <v>111</v>
      </c>
      <c r="E89" s="12" t="s">
        <v>9</v>
      </c>
      <c r="F89" s="188">
        <v>85.31</v>
      </c>
      <c r="G89" s="21"/>
      <c r="H89" s="24"/>
    </row>
    <row r="90" spans="1:8" s="2" customFormat="1" ht="16.899999999999999" customHeight="1" x14ac:dyDescent="0.2">
      <c r="A90" s="21"/>
      <c r="B90" s="24"/>
      <c r="C90" s="189" t="s">
        <v>503</v>
      </c>
      <c r="D90" s="21"/>
      <c r="E90" s="21"/>
      <c r="F90" s="21"/>
      <c r="G90" s="21"/>
      <c r="H90" s="24"/>
    </row>
    <row r="91" spans="1:8" s="2" customFormat="1" ht="16.899999999999999" customHeight="1" x14ac:dyDescent="0.2">
      <c r="A91" s="21"/>
      <c r="B91" s="24"/>
      <c r="C91" s="187" t="s">
        <v>446</v>
      </c>
      <c r="D91" s="187" t="s">
        <v>510</v>
      </c>
      <c r="E91" s="12" t="s">
        <v>154</v>
      </c>
      <c r="F91" s="188">
        <v>85.31</v>
      </c>
      <c r="G91" s="21"/>
      <c r="H91" s="24"/>
    </row>
    <row r="92" spans="1:8" s="2" customFormat="1" ht="16.899999999999999" customHeight="1" x14ac:dyDescent="0.2">
      <c r="A92" s="21"/>
      <c r="B92" s="24"/>
      <c r="C92" s="187" t="s">
        <v>457</v>
      </c>
      <c r="D92" s="187" t="s">
        <v>509</v>
      </c>
      <c r="E92" s="12" t="s">
        <v>154</v>
      </c>
      <c r="F92" s="188">
        <v>85.31</v>
      </c>
      <c r="G92" s="21"/>
      <c r="H92" s="24"/>
    </row>
    <row r="93" spans="1:8" s="2" customFormat="1" ht="7.35" customHeight="1" x14ac:dyDescent="0.2">
      <c r="A93" s="21"/>
      <c r="B93" s="66"/>
      <c r="C93" s="67"/>
      <c r="D93" s="67"/>
      <c r="E93" s="67"/>
      <c r="F93" s="67"/>
      <c r="G93" s="67"/>
      <c r="H93" s="24"/>
    </row>
    <row r="94" spans="1:8" s="2" customFormat="1" x14ac:dyDescent="0.2">
      <c r="A94" s="21"/>
      <c r="B94" s="21"/>
      <c r="C94" s="21"/>
      <c r="D94" s="21"/>
      <c r="E94" s="21"/>
      <c r="F94" s="21"/>
      <c r="G94" s="21"/>
      <c r="H94" s="21"/>
    </row>
  </sheetData>
  <sheetProtection algorithmName="SHA-512" hashValue="4O8FSB28mZvw6jPOfLXBGfsChCuWybxk702vspO0L49B8lIjRBVZaPsVDZnRtTkaUSLPMI3qlYhJpcOPMUnizA==" saltValue="z2O0AuraJIJ0aHXrkW5Nbjypqokdx0J5DrRM9WZGtMcSV+jVy7L0vdD2LV4cP/Q57xu5nfXMsLn/z+B1xku2e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 x14ac:dyDescent="0.2"/>
  <cols>
    <col min="1" max="1" width="8.33203125" style="190" customWidth="1"/>
    <col min="2" max="2" width="1.6640625" style="190" customWidth="1"/>
    <col min="3" max="4" width="5" style="190" customWidth="1"/>
    <col min="5" max="5" width="11.6640625" style="190" customWidth="1"/>
    <col min="6" max="6" width="9.1640625" style="190" customWidth="1"/>
    <col min="7" max="7" width="5" style="190" customWidth="1"/>
    <col min="8" max="8" width="77.83203125" style="190" customWidth="1"/>
    <col min="9" max="10" width="20" style="190" customWidth="1"/>
    <col min="11" max="11" width="1.6640625" style="190" customWidth="1"/>
  </cols>
  <sheetData>
    <row r="1" spans="2:11" s="1" customFormat="1" ht="37.5" customHeight="1" x14ac:dyDescent="0.2"/>
    <row r="2" spans="2:11" s="1" customFormat="1" ht="7.5" customHeight="1" x14ac:dyDescent="0.2">
      <c r="B2" s="191"/>
      <c r="C2" s="192"/>
      <c r="D2" s="192"/>
      <c r="E2" s="192"/>
      <c r="F2" s="192"/>
      <c r="G2" s="192"/>
      <c r="H2" s="192"/>
      <c r="I2" s="192"/>
      <c r="J2" s="192"/>
      <c r="K2" s="193"/>
    </row>
    <row r="3" spans="2:11" s="11" customFormat="1" ht="45" customHeight="1" x14ac:dyDescent="0.2">
      <c r="B3" s="194"/>
      <c r="C3" s="285" t="s">
        <v>525</v>
      </c>
      <c r="D3" s="285"/>
      <c r="E3" s="285"/>
      <c r="F3" s="285"/>
      <c r="G3" s="285"/>
      <c r="H3" s="285"/>
      <c r="I3" s="285"/>
      <c r="J3" s="285"/>
      <c r="K3" s="195"/>
    </row>
    <row r="4" spans="2:11" s="1" customFormat="1" ht="25.5" customHeight="1" x14ac:dyDescent="0.3">
      <c r="B4" s="196"/>
      <c r="C4" s="286" t="s">
        <v>526</v>
      </c>
      <c r="D4" s="286"/>
      <c r="E4" s="286"/>
      <c r="F4" s="286"/>
      <c r="G4" s="286"/>
      <c r="H4" s="286"/>
      <c r="I4" s="286"/>
      <c r="J4" s="286"/>
      <c r="K4" s="197"/>
    </row>
    <row r="5" spans="2:11" s="1" customFormat="1" ht="5.25" customHeight="1" x14ac:dyDescent="0.2">
      <c r="B5" s="196"/>
      <c r="C5" s="198"/>
      <c r="D5" s="198"/>
      <c r="E5" s="198"/>
      <c r="F5" s="198"/>
      <c r="G5" s="198"/>
      <c r="H5" s="198"/>
      <c r="I5" s="198"/>
      <c r="J5" s="198"/>
      <c r="K5" s="197"/>
    </row>
    <row r="6" spans="2:11" s="1" customFormat="1" ht="15" customHeight="1" x14ac:dyDescent="0.2">
      <c r="B6" s="196"/>
      <c r="C6" s="284" t="s">
        <v>527</v>
      </c>
      <c r="D6" s="284"/>
      <c r="E6" s="284"/>
      <c r="F6" s="284"/>
      <c r="G6" s="284"/>
      <c r="H6" s="284"/>
      <c r="I6" s="284"/>
      <c r="J6" s="284"/>
      <c r="K6" s="197"/>
    </row>
    <row r="7" spans="2:11" s="1" customFormat="1" ht="15" customHeight="1" x14ac:dyDescent="0.2">
      <c r="B7" s="200"/>
      <c r="C7" s="284" t="s">
        <v>528</v>
      </c>
      <c r="D7" s="284"/>
      <c r="E7" s="284"/>
      <c r="F7" s="284"/>
      <c r="G7" s="284"/>
      <c r="H7" s="284"/>
      <c r="I7" s="284"/>
      <c r="J7" s="284"/>
      <c r="K7" s="197"/>
    </row>
    <row r="8" spans="2:11" s="1" customFormat="1" ht="12.75" customHeight="1" x14ac:dyDescent="0.2">
      <c r="B8" s="200"/>
      <c r="C8" s="199"/>
      <c r="D8" s="199"/>
      <c r="E8" s="199"/>
      <c r="F8" s="199"/>
      <c r="G8" s="199"/>
      <c r="H8" s="199"/>
      <c r="I8" s="199"/>
      <c r="J8" s="199"/>
      <c r="K8" s="197"/>
    </row>
    <row r="9" spans="2:11" s="1" customFormat="1" ht="15" customHeight="1" x14ac:dyDescent="0.2">
      <c r="B9" s="200"/>
      <c r="C9" s="284" t="s">
        <v>529</v>
      </c>
      <c r="D9" s="284"/>
      <c r="E9" s="284"/>
      <c r="F9" s="284"/>
      <c r="G9" s="284"/>
      <c r="H9" s="284"/>
      <c r="I9" s="284"/>
      <c r="J9" s="284"/>
      <c r="K9" s="197"/>
    </row>
    <row r="10" spans="2:11" s="1" customFormat="1" ht="15" customHeight="1" x14ac:dyDescent="0.2">
      <c r="B10" s="200"/>
      <c r="C10" s="199"/>
      <c r="D10" s="284" t="s">
        <v>530</v>
      </c>
      <c r="E10" s="284"/>
      <c r="F10" s="284"/>
      <c r="G10" s="284"/>
      <c r="H10" s="284"/>
      <c r="I10" s="284"/>
      <c r="J10" s="284"/>
      <c r="K10" s="197"/>
    </row>
    <row r="11" spans="2:11" s="1" customFormat="1" ht="15" customHeight="1" x14ac:dyDescent="0.2">
      <c r="B11" s="200"/>
      <c r="C11" s="201"/>
      <c r="D11" s="284" t="s">
        <v>531</v>
      </c>
      <c r="E11" s="284"/>
      <c r="F11" s="284"/>
      <c r="G11" s="284"/>
      <c r="H11" s="284"/>
      <c r="I11" s="284"/>
      <c r="J11" s="284"/>
      <c r="K11" s="197"/>
    </row>
    <row r="12" spans="2:11" s="1" customFormat="1" ht="15" customHeight="1" x14ac:dyDescent="0.2">
      <c r="B12" s="200"/>
      <c r="C12" s="201"/>
      <c r="D12" s="199"/>
      <c r="E12" s="199"/>
      <c r="F12" s="199"/>
      <c r="G12" s="199"/>
      <c r="H12" s="199"/>
      <c r="I12" s="199"/>
      <c r="J12" s="199"/>
      <c r="K12" s="197"/>
    </row>
    <row r="13" spans="2:11" s="1" customFormat="1" ht="15" customHeight="1" x14ac:dyDescent="0.2">
      <c r="B13" s="200"/>
      <c r="C13" s="201"/>
      <c r="D13" s="202" t="s">
        <v>532</v>
      </c>
      <c r="E13" s="199"/>
      <c r="F13" s="199"/>
      <c r="G13" s="199"/>
      <c r="H13" s="199"/>
      <c r="I13" s="199"/>
      <c r="J13" s="199"/>
      <c r="K13" s="197"/>
    </row>
    <row r="14" spans="2:11" s="1" customFormat="1" ht="12.75" customHeight="1" x14ac:dyDescent="0.2">
      <c r="B14" s="200"/>
      <c r="C14" s="201"/>
      <c r="D14" s="201"/>
      <c r="E14" s="201"/>
      <c r="F14" s="201"/>
      <c r="G14" s="201"/>
      <c r="H14" s="201"/>
      <c r="I14" s="201"/>
      <c r="J14" s="201"/>
      <c r="K14" s="197"/>
    </row>
    <row r="15" spans="2:11" s="1" customFormat="1" ht="15" customHeight="1" x14ac:dyDescent="0.2">
      <c r="B15" s="200"/>
      <c r="C15" s="201"/>
      <c r="D15" s="284" t="s">
        <v>533</v>
      </c>
      <c r="E15" s="284"/>
      <c r="F15" s="284"/>
      <c r="G15" s="284"/>
      <c r="H15" s="284"/>
      <c r="I15" s="284"/>
      <c r="J15" s="284"/>
      <c r="K15" s="197"/>
    </row>
    <row r="16" spans="2:11" s="1" customFormat="1" ht="15" customHeight="1" x14ac:dyDescent="0.2">
      <c r="B16" s="200"/>
      <c r="C16" s="201"/>
      <c r="D16" s="284" t="s">
        <v>534</v>
      </c>
      <c r="E16" s="284"/>
      <c r="F16" s="284"/>
      <c r="G16" s="284"/>
      <c r="H16" s="284"/>
      <c r="I16" s="284"/>
      <c r="J16" s="284"/>
      <c r="K16" s="197"/>
    </row>
    <row r="17" spans="2:11" s="1" customFormat="1" ht="15" customHeight="1" x14ac:dyDescent="0.2">
      <c r="B17" s="200"/>
      <c r="C17" s="201"/>
      <c r="D17" s="284" t="s">
        <v>535</v>
      </c>
      <c r="E17" s="284"/>
      <c r="F17" s="284"/>
      <c r="G17" s="284"/>
      <c r="H17" s="284"/>
      <c r="I17" s="284"/>
      <c r="J17" s="284"/>
      <c r="K17" s="197"/>
    </row>
    <row r="18" spans="2:11" s="1" customFormat="1" ht="15" customHeight="1" x14ac:dyDescent="0.2">
      <c r="B18" s="200"/>
      <c r="C18" s="201"/>
      <c r="D18" s="201"/>
      <c r="E18" s="203" t="s">
        <v>44</v>
      </c>
      <c r="F18" s="284" t="s">
        <v>536</v>
      </c>
      <c r="G18" s="284"/>
      <c r="H18" s="284"/>
      <c r="I18" s="284"/>
      <c r="J18" s="284"/>
      <c r="K18" s="197"/>
    </row>
    <row r="19" spans="2:11" s="1" customFormat="1" ht="15" customHeight="1" x14ac:dyDescent="0.2">
      <c r="B19" s="200"/>
      <c r="C19" s="201"/>
      <c r="D19" s="201"/>
      <c r="E19" s="203" t="s">
        <v>537</v>
      </c>
      <c r="F19" s="284" t="s">
        <v>538</v>
      </c>
      <c r="G19" s="284"/>
      <c r="H19" s="284"/>
      <c r="I19" s="284"/>
      <c r="J19" s="284"/>
      <c r="K19" s="197"/>
    </row>
    <row r="20" spans="2:11" s="1" customFormat="1" ht="15" customHeight="1" x14ac:dyDescent="0.2">
      <c r="B20" s="200"/>
      <c r="C20" s="201"/>
      <c r="D20" s="201"/>
      <c r="E20" s="203" t="s">
        <v>539</v>
      </c>
      <c r="F20" s="284" t="s">
        <v>540</v>
      </c>
      <c r="G20" s="284"/>
      <c r="H20" s="284"/>
      <c r="I20" s="284"/>
      <c r="J20" s="284"/>
      <c r="K20" s="197"/>
    </row>
    <row r="21" spans="2:11" s="1" customFormat="1" ht="15" customHeight="1" x14ac:dyDescent="0.2">
      <c r="B21" s="200"/>
      <c r="C21" s="201"/>
      <c r="D21" s="201"/>
      <c r="E21" s="203" t="s">
        <v>541</v>
      </c>
      <c r="F21" s="284" t="s">
        <v>542</v>
      </c>
      <c r="G21" s="284"/>
      <c r="H21" s="284"/>
      <c r="I21" s="284"/>
      <c r="J21" s="284"/>
      <c r="K21" s="197"/>
    </row>
    <row r="22" spans="2:11" s="1" customFormat="1" ht="15" customHeight="1" x14ac:dyDescent="0.2">
      <c r="B22" s="200"/>
      <c r="C22" s="201"/>
      <c r="D22" s="201"/>
      <c r="E22" s="203" t="s">
        <v>543</v>
      </c>
      <c r="F22" s="284" t="s">
        <v>544</v>
      </c>
      <c r="G22" s="284"/>
      <c r="H22" s="284"/>
      <c r="I22" s="284"/>
      <c r="J22" s="284"/>
      <c r="K22" s="197"/>
    </row>
    <row r="23" spans="2:11" s="1" customFormat="1" ht="15" customHeight="1" x14ac:dyDescent="0.2">
      <c r="B23" s="200"/>
      <c r="C23" s="201"/>
      <c r="D23" s="201"/>
      <c r="E23" s="203" t="s">
        <v>48</v>
      </c>
      <c r="F23" s="284" t="s">
        <v>545</v>
      </c>
      <c r="G23" s="284"/>
      <c r="H23" s="284"/>
      <c r="I23" s="284"/>
      <c r="J23" s="284"/>
      <c r="K23" s="197"/>
    </row>
    <row r="24" spans="2:11" s="1" customFormat="1" ht="12.75" customHeight="1" x14ac:dyDescent="0.2">
      <c r="B24" s="200"/>
      <c r="C24" s="201"/>
      <c r="D24" s="201"/>
      <c r="E24" s="201"/>
      <c r="F24" s="201"/>
      <c r="G24" s="201"/>
      <c r="H24" s="201"/>
      <c r="I24" s="201"/>
      <c r="J24" s="201"/>
      <c r="K24" s="197"/>
    </row>
    <row r="25" spans="2:11" s="1" customFormat="1" ht="15" customHeight="1" x14ac:dyDescent="0.2">
      <c r="B25" s="200"/>
      <c r="C25" s="284" t="s">
        <v>546</v>
      </c>
      <c r="D25" s="284"/>
      <c r="E25" s="284"/>
      <c r="F25" s="284"/>
      <c r="G25" s="284"/>
      <c r="H25" s="284"/>
      <c r="I25" s="284"/>
      <c r="J25" s="284"/>
      <c r="K25" s="197"/>
    </row>
    <row r="26" spans="2:11" s="1" customFormat="1" ht="15" customHeight="1" x14ac:dyDescent="0.2">
      <c r="B26" s="200"/>
      <c r="C26" s="284" t="s">
        <v>547</v>
      </c>
      <c r="D26" s="284"/>
      <c r="E26" s="284"/>
      <c r="F26" s="284"/>
      <c r="G26" s="284"/>
      <c r="H26" s="284"/>
      <c r="I26" s="284"/>
      <c r="J26" s="284"/>
      <c r="K26" s="197"/>
    </row>
    <row r="27" spans="2:11" s="1" customFormat="1" ht="15" customHeight="1" x14ac:dyDescent="0.2">
      <c r="B27" s="200"/>
      <c r="C27" s="199"/>
      <c r="D27" s="284" t="s">
        <v>548</v>
      </c>
      <c r="E27" s="284"/>
      <c r="F27" s="284"/>
      <c r="G27" s="284"/>
      <c r="H27" s="284"/>
      <c r="I27" s="284"/>
      <c r="J27" s="284"/>
      <c r="K27" s="197"/>
    </row>
    <row r="28" spans="2:11" s="1" customFormat="1" ht="15" customHeight="1" x14ac:dyDescent="0.2">
      <c r="B28" s="200"/>
      <c r="C28" s="201"/>
      <c r="D28" s="284" t="s">
        <v>549</v>
      </c>
      <c r="E28" s="284"/>
      <c r="F28" s="284"/>
      <c r="G28" s="284"/>
      <c r="H28" s="284"/>
      <c r="I28" s="284"/>
      <c r="J28" s="284"/>
      <c r="K28" s="197"/>
    </row>
    <row r="29" spans="2:11" s="1" customFormat="1" ht="12.75" customHeight="1" x14ac:dyDescent="0.2">
      <c r="B29" s="200"/>
      <c r="C29" s="201"/>
      <c r="D29" s="201"/>
      <c r="E29" s="201"/>
      <c r="F29" s="201"/>
      <c r="G29" s="201"/>
      <c r="H29" s="201"/>
      <c r="I29" s="201"/>
      <c r="J29" s="201"/>
      <c r="K29" s="197"/>
    </row>
    <row r="30" spans="2:11" s="1" customFormat="1" ht="15" customHeight="1" x14ac:dyDescent="0.2">
      <c r="B30" s="200"/>
      <c r="C30" s="201"/>
      <c r="D30" s="284" t="s">
        <v>550</v>
      </c>
      <c r="E30" s="284"/>
      <c r="F30" s="284"/>
      <c r="G30" s="284"/>
      <c r="H30" s="284"/>
      <c r="I30" s="284"/>
      <c r="J30" s="284"/>
      <c r="K30" s="197"/>
    </row>
    <row r="31" spans="2:11" s="1" customFormat="1" ht="15" customHeight="1" x14ac:dyDescent="0.2">
      <c r="B31" s="200"/>
      <c r="C31" s="201"/>
      <c r="D31" s="284" t="s">
        <v>551</v>
      </c>
      <c r="E31" s="284"/>
      <c r="F31" s="284"/>
      <c r="G31" s="284"/>
      <c r="H31" s="284"/>
      <c r="I31" s="284"/>
      <c r="J31" s="284"/>
      <c r="K31" s="197"/>
    </row>
    <row r="32" spans="2:11" s="1" customFormat="1" ht="12.75" customHeight="1" x14ac:dyDescent="0.2">
      <c r="B32" s="200"/>
      <c r="C32" s="201"/>
      <c r="D32" s="201"/>
      <c r="E32" s="201"/>
      <c r="F32" s="201"/>
      <c r="G32" s="201"/>
      <c r="H32" s="201"/>
      <c r="I32" s="201"/>
      <c r="J32" s="201"/>
      <c r="K32" s="197"/>
    </row>
    <row r="33" spans="2:11" s="1" customFormat="1" ht="15" customHeight="1" x14ac:dyDescent="0.2">
      <c r="B33" s="200"/>
      <c r="C33" s="201"/>
      <c r="D33" s="284" t="s">
        <v>552</v>
      </c>
      <c r="E33" s="284"/>
      <c r="F33" s="284"/>
      <c r="G33" s="284"/>
      <c r="H33" s="284"/>
      <c r="I33" s="284"/>
      <c r="J33" s="284"/>
      <c r="K33" s="197"/>
    </row>
    <row r="34" spans="2:11" s="1" customFormat="1" ht="15" customHeight="1" x14ac:dyDescent="0.2">
      <c r="B34" s="200"/>
      <c r="C34" s="201"/>
      <c r="D34" s="284" t="s">
        <v>553</v>
      </c>
      <c r="E34" s="284"/>
      <c r="F34" s="284"/>
      <c r="G34" s="284"/>
      <c r="H34" s="284"/>
      <c r="I34" s="284"/>
      <c r="J34" s="284"/>
      <c r="K34" s="197"/>
    </row>
    <row r="35" spans="2:11" s="1" customFormat="1" ht="15" customHeight="1" x14ac:dyDescent="0.2">
      <c r="B35" s="200"/>
      <c r="C35" s="201"/>
      <c r="D35" s="284" t="s">
        <v>554</v>
      </c>
      <c r="E35" s="284"/>
      <c r="F35" s="284"/>
      <c r="G35" s="284"/>
      <c r="H35" s="284"/>
      <c r="I35" s="284"/>
      <c r="J35" s="284"/>
      <c r="K35" s="197"/>
    </row>
    <row r="36" spans="2:11" s="1" customFormat="1" ht="15" customHeight="1" x14ac:dyDescent="0.2">
      <c r="B36" s="200"/>
      <c r="C36" s="201"/>
      <c r="D36" s="199"/>
      <c r="E36" s="202" t="s">
        <v>83</v>
      </c>
      <c r="F36" s="199"/>
      <c r="G36" s="284" t="s">
        <v>555</v>
      </c>
      <c r="H36" s="284"/>
      <c r="I36" s="284"/>
      <c r="J36" s="284"/>
      <c r="K36" s="197"/>
    </row>
    <row r="37" spans="2:11" s="1" customFormat="1" ht="30.75" customHeight="1" x14ac:dyDescent="0.2">
      <c r="B37" s="200"/>
      <c r="C37" s="201"/>
      <c r="D37" s="199"/>
      <c r="E37" s="202" t="s">
        <v>556</v>
      </c>
      <c r="F37" s="199"/>
      <c r="G37" s="284" t="s">
        <v>557</v>
      </c>
      <c r="H37" s="284"/>
      <c r="I37" s="284"/>
      <c r="J37" s="284"/>
      <c r="K37" s="197"/>
    </row>
    <row r="38" spans="2:11" s="1" customFormat="1" ht="15" customHeight="1" x14ac:dyDescent="0.2">
      <c r="B38" s="200"/>
      <c r="C38" s="201"/>
      <c r="D38" s="199"/>
      <c r="E38" s="202" t="s">
        <v>38</v>
      </c>
      <c r="F38" s="199"/>
      <c r="G38" s="284" t="s">
        <v>558</v>
      </c>
      <c r="H38" s="284"/>
      <c r="I38" s="284"/>
      <c r="J38" s="284"/>
      <c r="K38" s="197"/>
    </row>
    <row r="39" spans="2:11" s="1" customFormat="1" ht="15" customHeight="1" x14ac:dyDescent="0.2">
      <c r="B39" s="200"/>
      <c r="C39" s="201"/>
      <c r="D39" s="199"/>
      <c r="E39" s="202" t="s">
        <v>39</v>
      </c>
      <c r="F39" s="199"/>
      <c r="G39" s="284" t="s">
        <v>559</v>
      </c>
      <c r="H39" s="284"/>
      <c r="I39" s="284"/>
      <c r="J39" s="284"/>
      <c r="K39" s="197"/>
    </row>
    <row r="40" spans="2:11" s="1" customFormat="1" ht="15" customHeight="1" x14ac:dyDescent="0.2">
      <c r="B40" s="200"/>
      <c r="C40" s="201"/>
      <c r="D40" s="199"/>
      <c r="E40" s="202" t="s">
        <v>84</v>
      </c>
      <c r="F40" s="199"/>
      <c r="G40" s="284" t="s">
        <v>560</v>
      </c>
      <c r="H40" s="284"/>
      <c r="I40" s="284"/>
      <c r="J40" s="284"/>
      <c r="K40" s="197"/>
    </row>
    <row r="41" spans="2:11" s="1" customFormat="1" ht="15" customHeight="1" x14ac:dyDescent="0.2">
      <c r="B41" s="200"/>
      <c r="C41" s="201"/>
      <c r="D41" s="199"/>
      <c r="E41" s="202" t="s">
        <v>85</v>
      </c>
      <c r="F41" s="199"/>
      <c r="G41" s="284" t="s">
        <v>561</v>
      </c>
      <c r="H41" s="284"/>
      <c r="I41" s="284"/>
      <c r="J41" s="284"/>
      <c r="K41" s="197"/>
    </row>
    <row r="42" spans="2:11" s="1" customFormat="1" ht="15" customHeight="1" x14ac:dyDescent="0.2">
      <c r="B42" s="200"/>
      <c r="C42" s="201"/>
      <c r="D42" s="199"/>
      <c r="E42" s="202" t="s">
        <v>562</v>
      </c>
      <c r="F42" s="199"/>
      <c r="G42" s="284" t="s">
        <v>563</v>
      </c>
      <c r="H42" s="284"/>
      <c r="I42" s="284"/>
      <c r="J42" s="284"/>
      <c r="K42" s="197"/>
    </row>
    <row r="43" spans="2:11" s="1" customFormat="1" ht="15" customHeight="1" x14ac:dyDescent="0.2">
      <c r="B43" s="200"/>
      <c r="C43" s="201"/>
      <c r="D43" s="199"/>
      <c r="E43" s="202"/>
      <c r="F43" s="199"/>
      <c r="G43" s="284" t="s">
        <v>564</v>
      </c>
      <c r="H43" s="284"/>
      <c r="I43" s="284"/>
      <c r="J43" s="284"/>
      <c r="K43" s="197"/>
    </row>
    <row r="44" spans="2:11" s="1" customFormat="1" ht="15" customHeight="1" x14ac:dyDescent="0.2">
      <c r="B44" s="200"/>
      <c r="C44" s="201"/>
      <c r="D44" s="199"/>
      <c r="E44" s="202" t="s">
        <v>565</v>
      </c>
      <c r="F44" s="199"/>
      <c r="G44" s="284" t="s">
        <v>566</v>
      </c>
      <c r="H44" s="284"/>
      <c r="I44" s="284"/>
      <c r="J44" s="284"/>
      <c r="K44" s="197"/>
    </row>
    <row r="45" spans="2:11" s="1" customFormat="1" ht="15" customHeight="1" x14ac:dyDescent="0.2">
      <c r="B45" s="200"/>
      <c r="C45" s="201"/>
      <c r="D45" s="199"/>
      <c r="E45" s="202" t="s">
        <v>87</v>
      </c>
      <c r="F45" s="199"/>
      <c r="G45" s="284" t="s">
        <v>567</v>
      </c>
      <c r="H45" s="284"/>
      <c r="I45" s="284"/>
      <c r="J45" s="284"/>
      <c r="K45" s="197"/>
    </row>
    <row r="46" spans="2:11" s="1" customFormat="1" ht="12.75" customHeight="1" x14ac:dyDescent="0.2">
      <c r="B46" s="200"/>
      <c r="C46" s="201"/>
      <c r="D46" s="199"/>
      <c r="E46" s="199"/>
      <c r="F46" s="199"/>
      <c r="G46" s="199"/>
      <c r="H46" s="199"/>
      <c r="I46" s="199"/>
      <c r="J46" s="199"/>
      <c r="K46" s="197"/>
    </row>
    <row r="47" spans="2:11" s="1" customFormat="1" ht="15" customHeight="1" x14ac:dyDescent="0.2">
      <c r="B47" s="200"/>
      <c r="C47" s="201"/>
      <c r="D47" s="284" t="s">
        <v>568</v>
      </c>
      <c r="E47" s="284"/>
      <c r="F47" s="284"/>
      <c r="G47" s="284"/>
      <c r="H47" s="284"/>
      <c r="I47" s="284"/>
      <c r="J47" s="284"/>
      <c r="K47" s="197"/>
    </row>
    <row r="48" spans="2:11" s="1" customFormat="1" ht="15" customHeight="1" x14ac:dyDescent="0.2">
      <c r="B48" s="200"/>
      <c r="C48" s="201"/>
      <c r="D48" s="201"/>
      <c r="E48" s="284" t="s">
        <v>569</v>
      </c>
      <c r="F48" s="284"/>
      <c r="G48" s="284"/>
      <c r="H48" s="284"/>
      <c r="I48" s="284"/>
      <c r="J48" s="284"/>
      <c r="K48" s="197"/>
    </row>
    <row r="49" spans="2:11" s="1" customFormat="1" ht="15" customHeight="1" x14ac:dyDescent="0.2">
      <c r="B49" s="200"/>
      <c r="C49" s="201"/>
      <c r="D49" s="201"/>
      <c r="E49" s="284" t="s">
        <v>570</v>
      </c>
      <c r="F49" s="284"/>
      <c r="G49" s="284"/>
      <c r="H49" s="284"/>
      <c r="I49" s="284"/>
      <c r="J49" s="284"/>
      <c r="K49" s="197"/>
    </row>
    <row r="50" spans="2:11" s="1" customFormat="1" ht="15" customHeight="1" x14ac:dyDescent="0.2">
      <c r="B50" s="200"/>
      <c r="C50" s="201"/>
      <c r="D50" s="201"/>
      <c r="E50" s="284" t="s">
        <v>571</v>
      </c>
      <c r="F50" s="284"/>
      <c r="G50" s="284"/>
      <c r="H50" s="284"/>
      <c r="I50" s="284"/>
      <c r="J50" s="284"/>
      <c r="K50" s="197"/>
    </row>
    <row r="51" spans="2:11" s="1" customFormat="1" ht="15" customHeight="1" x14ac:dyDescent="0.2">
      <c r="B51" s="200"/>
      <c r="C51" s="201"/>
      <c r="D51" s="284" t="s">
        <v>572</v>
      </c>
      <c r="E51" s="284"/>
      <c r="F51" s="284"/>
      <c r="G51" s="284"/>
      <c r="H51" s="284"/>
      <c r="I51" s="284"/>
      <c r="J51" s="284"/>
      <c r="K51" s="197"/>
    </row>
    <row r="52" spans="2:11" s="1" customFormat="1" ht="25.5" customHeight="1" x14ac:dyDescent="0.3">
      <c r="B52" s="196"/>
      <c r="C52" s="286" t="s">
        <v>573</v>
      </c>
      <c r="D52" s="286"/>
      <c r="E52" s="286"/>
      <c r="F52" s="286"/>
      <c r="G52" s="286"/>
      <c r="H52" s="286"/>
      <c r="I52" s="286"/>
      <c r="J52" s="286"/>
      <c r="K52" s="197"/>
    </row>
    <row r="53" spans="2:11" s="1" customFormat="1" ht="5.25" customHeight="1" x14ac:dyDescent="0.2">
      <c r="B53" s="196"/>
      <c r="C53" s="198"/>
      <c r="D53" s="198"/>
      <c r="E53" s="198"/>
      <c r="F53" s="198"/>
      <c r="G53" s="198"/>
      <c r="H53" s="198"/>
      <c r="I53" s="198"/>
      <c r="J53" s="198"/>
      <c r="K53" s="197"/>
    </row>
    <row r="54" spans="2:11" s="1" customFormat="1" ht="15" customHeight="1" x14ac:dyDescent="0.2">
      <c r="B54" s="196"/>
      <c r="C54" s="284" t="s">
        <v>574</v>
      </c>
      <c r="D54" s="284"/>
      <c r="E54" s="284"/>
      <c r="F54" s="284"/>
      <c r="G54" s="284"/>
      <c r="H54" s="284"/>
      <c r="I54" s="284"/>
      <c r="J54" s="284"/>
      <c r="K54" s="197"/>
    </row>
    <row r="55" spans="2:11" s="1" customFormat="1" ht="15" customHeight="1" x14ac:dyDescent="0.2">
      <c r="B55" s="196"/>
      <c r="C55" s="284" t="s">
        <v>575</v>
      </c>
      <c r="D55" s="284"/>
      <c r="E55" s="284"/>
      <c r="F55" s="284"/>
      <c r="G55" s="284"/>
      <c r="H55" s="284"/>
      <c r="I55" s="284"/>
      <c r="J55" s="284"/>
      <c r="K55" s="197"/>
    </row>
    <row r="56" spans="2:11" s="1" customFormat="1" ht="12.75" customHeight="1" x14ac:dyDescent="0.2">
      <c r="B56" s="196"/>
      <c r="C56" s="199"/>
      <c r="D56" s="199"/>
      <c r="E56" s="199"/>
      <c r="F56" s="199"/>
      <c r="G56" s="199"/>
      <c r="H56" s="199"/>
      <c r="I56" s="199"/>
      <c r="J56" s="199"/>
      <c r="K56" s="197"/>
    </row>
    <row r="57" spans="2:11" s="1" customFormat="1" ht="15" customHeight="1" x14ac:dyDescent="0.2">
      <c r="B57" s="196"/>
      <c r="C57" s="284" t="s">
        <v>576</v>
      </c>
      <c r="D57" s="284"/>
      <c r="E57" s="284"/>
      <c r="F57" s="284"/>
      <c r="G57" s="284"/>
      <c r="H57" s="284"/>
      <c r="I57" s="284"/>
      <c r="J57" s="284"/>
      <c r="K57" s="197"/>
    </row>
    <row r="58" spans="2:11" s="1" customFormat="1" ht="15" customHeight="1" x14ac:dyDescent="0.2">
      <c r="B58" s="196"/>
      <c r="C58" s="201"/>
      <c r="D58" s="284" t="s">
        <v>577</v>
      </c>
      <c r="E58" s="284"/>
      <c r="F58" s="284"/>
      <c r="G58" s="284"/>
      <c r="H58" s="284"/>
      <c r="I58" s="284"/>
      <c r="J58" s="284"/>
      <c r="K58" s="197"/>
    </row>
    <row r="59" spans="2:11" s="1" customFormat="1" ht="15" customHeight="1" x14ac:dyDescent="0.2">
      <c r="B59" s="196"/>
      <c r="C59" s="201"/>
      <c r="D59" s="284" t="s">
        <v>578</v>
      </c>
      <c r="E59" s="284"/>
      <c r="F59" s="284"/>
      <c r="G59" s="284"/>
      <c r="H59" s="284"/>
      <c r="I59" s="284"/>
      <c r="J59" s="284"/>
      <c r="K59" s="197"/>
    </row>
    <row r="60" spans="2:11" s="1" customFormat="1" ht="15" customHeight="1" x14ac:dyDescent="0.2">
      <c r="B60" s="196"/>
      <c r="C60" s="201"/>
      <c r="D60" s="284" t="s">
        <v>579</v>
      </c>
      <c r="E60" s="284"/>
      <c r="F60" s="284"/>
      <c r="G60" s="284"/>
      <c r="H60" s="284"/>
      <c r="I60" s="284"/>
      <c r="J60" s="284"/>
      <c r="K60" s="197"/>
    </row>
    <row r="61" spans="2:11" s="1" customFormat="1" ht="15" customHeight="1" x14ac:dyDescent="0.2">
      <c r="B61" s="196"/>
      <c r="C61" s="201"/>
      <c r="D61" s="284" t="s">
        <v>580</v>
      </c>
      <c r="E61" s="284"/>
      <c r="F61" s="284"/>
      <c r="G61" s="284"/>
      <c r="H61" s="284"/>
      <c r="I61" s="284"/>
      <c r="J61" s="284"/>
      <c r="K61" s="197"/>
    </row>
    <row r="62" spans="2:11" s="1" customFormat="1" ht="15" customHeight="1" x14ac:dyDescent="0.2">
      <c r="B62" s="196"/>
      <c r="C62" s="201"/>
      <c r="D62" s="288" t="s">
        <v>581</v>
      </c>
      <c r="E62" s="288"/>
      <c r="F62" s="288"/>
      <c r="G62" s="288"/>
      <c r="H62" s="288"/>
      <c r="I62" s="288"/>
      <c r="J62" s="288"/>
      <c r="K62" s="197"/>
    </row>
    <row r="63" spans="2:11" s="1" customFormat="1" ht="15" customHeight="1" x14ac:dyDescent="0.2">
      <c r="B63" s="196"/>
      <c r="C63" s="201"/>
      <c r="D63" s="284" t="s">
        <v>582</v>
      </c>
      <c r="E63" s="284"/>
      <c r="F63" s="284"/>
      <c r="G63" s="284"/>
      <c r="H63" s="284"/>
      <c r="I63" s="284"/>
      <c r="J63" s="284"/>
      <c r="K63" s="197"/>
    </row>
    <row r="64" spans="2:11" s="1" customFormat="1" ht="12.75" customHeight="1" x14ac:dyDescent="0.2">
      <c r="B64" s="196"/>
      <c r="C64" s="201"/>
      <c r="D64" s="201"/>
      <c r="E64" s="204"/>
      <c r="F64" s="201"/>
      <c r="G64" s="201"/>
      <c r="H64" s="201"/>
      <c r="I64" s="201"/>
      <c r="J64" s="201"/>
      <c r="K64" s="197"/>
    </row>
    <row r="65" spans="2:11" s="1" customFormat="1" ht="15" customHeight="1" x14ac:dyDescent="0.2">
      <c r="B65" s="196"/>
      <c r="C65" s="201"/>
      <c r="D65" s="284" t="s">
        <v>583</v>
      </c>
      <c r="E65" s="284"/>
      <c r="F65" s="284"/>
      <c r="G65" s="284"/>
      <c r="H65" s="284"/>
      <c r="I65" s="284"/>
      <c r="J65" s="284"/>
      <c r="K65" s="197"/>
    </row>
    <row r="66" spans="2:11" s="1" customFormat="1" ht="15" customHeight="1" x14ac:dyDescent="0.2">
      <c r="B66" s="196"/>
      <c r="C66" s="201"/>
      <c r="D66" s="288" t="s">
        <v>584</v>
      </c>
      <c r="E66" s="288"/>
      <c r="F66" s="288"/>
      <c r="G66" s="288"/>
      <c r="H66" s="288"/>
      <c r="I66" s="288"/>
      <c r="J66" s="288"/>
      <c r="K66" s="197"/>
    </row>
    <row r="67" spans="2:11" s="1" customFormat="1" ht="15" customHeight="1" x14ac:dyDescent="0.2">
      <c r="B67" s="196"/>
      <c r="C67" s="201"/>
      <c r="D67" s="284" t="s">
        <v>585</v>
      </c>
      <c r="E67" s="284"/>
      <c r="F67" s="284"/>
      <c r="G67" s="284"/>
      <c r="H67" s="284"/>
      <c r="I67" s="284"/>
      <c r="J67" s="284"/>
      <c r="K67" s="197"/>
    </row>
    <row r="68" spans="2:11" s="1" customFormat="1" ht="15" customHeight="1" x14ac:dyDescent="0.2">
      <c r="B68" s="196"/>
      <c r="C68" s="201"/>
      <c r="D68" s="284" t="s">
        <v>586</v>
      </c>
      <c r="E68" s="284"/>
      <c r="F68" s="284"/>
      <c r="G68" s="284"/>
      <c r="H68" s="284"/>
      <c r="I68" s="284"/>
      <c r="J68" s="284"/>
      <c r="K68" s="197"/>
    </row>
    <row r="69" spans="2:11" s="1" customFormat="1" ht="15" customHeight="1" x14ac:dyDescent="0.2">
      <c r="B69" s="196"/>
      <c r="C69" s="201"/>
      <c r="D69" s="284" t="s">
        <v>587</v>
      </c>
      <c r="E69" s="284"/>
      <c r="F69" s="284"/>
      <c r="G69" s="284"/>
      <c r="H69" s="284"/>
      <c r="I69" s="284"/>
      <c r="J69" s="284"/>
      <c r="K69" s="197"/>
    </row>
    <row r="70" spans="2:11" s="1" customFormat="1" ht="15" customHeight="1" x14ac:dyDescent="0.2">
      <c r="B70" s="196"/>
      <c r="C70" s="201"/>
      <c r="D70" s="284" t="s">
        <v>588</v>
      </c>
      <c r="E70" s="284"/>
      <c r="F70" s="284"/>
      <c r="G70" s="284"/>
      <c r="H70" s="284"/>
      <c r="I70" s="284"/>
      <c r="J70" s="284"/>
      <c r="K70" s="197"/>
    </row>
    <row r="71" spans="2:11" s="1" customFormat="1" ht="12.75" customHeight="1" x14ac:dyDescent="0.2">
      <c r="B71" s="205"/>
      <c r="C71" s="206"/>
      <c r="D71" s="206"/>
      <c r="E71" s="206"/>
      <c r="F71" s="206"/>
      <c r="G71" s="206"/>
      <c r="H71" s="206"/>
      <c r="I71" s="206"/>
      <c r="J71" s="206"/>
      <c r="K71" s="207"/>
    </row>
    <row r="72" spans="2:11" s="1" customFormat="1" ht="18.75" customHeight="1" x14ac:dyDescent="0.2">
      <c r="B72" s="208"/>
      <c r="C72" s="208"/>
      <c r="D72" s="208"/>
      <c r="E72" s="208"/>
      <c r="F72" s="208"/>
      <c r="G72" s="208"/>
      <c r="H72" s="208"/>
      <c r="I72" s="208"/>
      <c r="J72" s="208"/>
      <c r="K72" s="209"/>
    </row>
    <row r="73" spans="2:11" s="1" customFormat="1" ht="18.75" customHeight="1" x14ac:dyDescent="0.2">
      <c r="B73" s="209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2:11" s="1" customFormat="1" ht="7.5" customHeight="1" x14ac:dyDescent="0.2">
      <c r="B74" s="210"/>
      <c r="C74" s="211"/>
      <c r="D74" s="211"/>
      <c r="E74" s="211"/>
      <c r="F74" s="211"/>
      <c r="G74" s="211"/>
      <c r="H74" s="211"/>
      <c r="I74" s="211"/>
      <c r="J74" s="211"/>
      <c r="K74" s="212"/>
    </row>
    <row r="75" spans="2:11" s="1" customFormat="1" ht="45" customHeight="1" x14ac:dyDescent="0.2">
      <c r="B75" s="213"/>
      <c r="C75" s="287" t="s">
        <v>589</v>
      </c>
      <c r="D75" s="287"/>
      <c r="E75" s="287"/>
      <c r="F75" s="287"/>
      <c r="G75" s="287"/>
      <c r="H75" s="287"/>
      <c r="I75" s="287"/>
      <c r="J75" s="287"/>
      <c r="K75" s="214"/>
    </row>
    <row r="76" spans="2:11" s="1" customFormat="1" ht="17.25" customHeight="1" x14ac:dyDescent="0.2">
      <c r="B76" s="213"/>
      <c r="C76" s="215" t="s">
        <v>590</v>
      </c>
      <c r="D76" s="215"/>
      <c r="E76" s="215"/>
      <c r="F76" s="215" t="s">
        <v>591</v>
      </c>
      <c r="G76" s="216"/>
      <c r="H76" s="215" t="s">
        <v>39</v>
      </c>
      <c r="I76" s="215" t="s">
        <v>40</v>
      </c>
      <c r="J76" s="215" t="s">
        <v>592</v>
      </c>
      <c r="K76" s="214"/>
    </row>
    <row r="77" spans="2:11" s="1" customFormat="1" ht="17.25" customHeight="1" x14ac:dyDescent="0.2">
      <c r="B77" s="213"/>
      <c r="C77" s="217" t="s">
        <v>593</v>
      </c>
      <c r="D77" s="217"/>
      <c r="E77" s="217"/>
      <c r="F77" s="218" t="s">
        <v>594</v>
      </c>
      <c r="G77" s="219"/>
      <c r="H77" s="217"/>
      <c r="I77" s="217"/>
      <c r="J77" s="217" t="s">
        <v>595</v>
      </c>
      <c r="K77" s="214"/>
    </row>
    <row r="78" spans="2:11" s="1" customFormat="1" ht="5.25" customHeight="1" x14ac:dyDescent="0.2">
      <c r="B78" s="213"/>
      <c r="C78" s="220"/>
      <c r="D78" s="220"/>
      <c r="E78" s="220"/>
      <c r="F78" s="220"/>
      <c r="G78" s="221"/>
      <c r="H78" s="220"/>
      <c r="I78" s="220"/>
      <c r="J78" s="220"/>
      <c r="K78" s="214"/>
    </row>
    <row r="79" spans="2:11" s="1" customFormat="1" ht="15" customHeight="1" x14ac:dyDescent="0.2">
      <c r="B79" s="213"/>
      <c r="C79" s="202" t="s">
        <v>38</v>
      </c>
      <c r="D79" s="222"/>
      <c r="E79" s="222"/>
      <c r="F79" s="223" t="s">
        <v>596</v>
      </c>
      <c r="G79" s="224"/>
      <c r="H79" s="202" t="s">
        <v>597</v>
      </c>
      <c r="I79" s="202" t="s">
        <v>598</v>
      </c>
      <c r="J79" s="202">
        <v>20</v>
      </c>
      <c r="K79" s="214"/>
    </row>
    <row r="80" spans="2:11" s="1" customFormat="1" ht="15" customHeight="1" x14ac:dyDescent="0.2">
      <c r="B80" s="213"/>
      <c r="C80" s="202" t="s">
        <v>599</v>
      </c>
      <c r="D80" s="202"/>
      <c r="E80" s="202"/>
      <c r="F80" s="223" t="s">
        <v>596</v>
      </c>
      <c r="G80" s="224"/>
      <c r="H80" s="202" t="s">
        <v>600</v>
      </c>
      <c r="I80" s="202" t="s">
        <v>598</v>
      </c>
      <c r="J80" s="202">
        <v>120</v>
      </c>
      <c r="K80" s="214"/>
    </row>
    <row r="81" spans="2:11" s="1" customFormat="1" ht="15" customHeight="1" x14ac:dyDescent="0.2">
      <c r="B81" s="225"/>
      <c r="C81" s="202" t="s">
        <v>601</v>
      </c>
      <c r="D81" s="202"/>
      <c r="E81" s="202"/>
      <c r="F81" s="223" t="s">
        <v>602</v>
      </c>
      <c r="G81" s="224"/>
      <c r="H81" s="202" t="s">
        <v>603</v>
      </c>
      <c r="I81" s="202" t="s">
        <v>598</v>
      </c>
      <c r="J81" s="202">
        <v>50</v>
      </c>
      <c r="K81" s="214"/>
    </row>
    <row r="82" spans="2:11" s="1" customFormat="1" ht="15" customHeight="1" x14ac:dyDescent="0.2">
      <c r="B82" s="225"/>
      <c r="C82" s="202" t="s">
        <v>604</v>
      </c>
      <c r="D82" s="202"/>
      <c r="E82" s="202"/>
      <c r="F82" s="223" t="s">
        <v>596</v>
      </c>
      <c r="G82" s="224"/>
      <c r="H82" s="202" t="s">
        <v>605</v>
      </c>
      <c r="I82" s="202" t="s">
        <v>606</v>
      </c>
      <c r="J82" s="202"/>
      <c r="K82" s="214"/>
    </row>
    <row r="83" spans="2:11" s="1" customFormat="1" ht="15" customHeight="1" x14ac:dyDescent="0.2">
      <c r="B83" s="225"/>
      <c r="C83" s="226" t="s">
        <v>607</v>
      </c>
      <c r="D83" s="226"/>
      <c r="E83" s="226"/>
      <c r="F83" s="227" t="s">
        <v>602</v>
      </c>
      <c r="G83" s="226"/>
      <c r="H83" s="226" t="s">
        <v>608</v>
      </c>
      <c r="I83" s="226" t="s">
        <v>598</v>
      </c>
      <c r="J83" s="226">
        <v>15</v>
      </c>
      <c r="K83" s="214"/>
    </row>
    <row r="84" spans="2:11" s="1" customFormat="1" ht="15" customHeight="1" x14ac:dyDescent="0.2">
      <c r="B84" s="225"/>
      <c r="C84" s="226" t="s">
        <v>609</v>
      </c>
      <c r="D84" s="226"/>
      <c r="E84" s="226"/>
      <c r="F84" s="227" t="s">
        <v>602</v>
      </c>
      <c r="G84" s="226"/>
      <c r="H84" s="226" t="s">
        <v>610</v>
      </c>
      <c r="I84" s="226" t="s">
        <v>598</v>
      </c>
      <c r="J84" s="226">
        <v>15</v>
      </c>
      <c r="K84" s="214"/>
    </row>
    <row r="85" spans="2:11" s="1" customFormat="1" ht="15" customHeight="1" x14ac:dyDescent="0.2">
      <c r="B85" s="225"/>
      <c r="C85" s="226" t="s">
        <v>611</v>
      </c>
      <c r="D85" s="226"/>
      <c r="E85" s="226"/>
      <c r="F85" s="227" t="s">
        <v>602</v>
      </c>
      <c r="G85" s="226"/>
      <c r="H85" s="226" t="s">
        <v>612</v>
      </c>
      <c r="I85" s="226" t="s">
        <v>598</v>
      </c>
      <c r="J85" s="226">
        <v>20</v>
      </c>
      <c r="K85" s="214"/>
    </row>
    <row r="86" spans="2:11" s="1" customFormat="1" ht="15" customHeight="1" x14ac:dyDescent="0.2">
      <c r="B86" s="225"/>
      <c r="C86" s="226" t="s">
        <v>613</v>
      </c>
      <c r="D86" s="226"/>
      <c r="E86" s="226"/>
      <c r="F86" s="227" t="s">
        <v>602</v>
      </c>
      <c r="G86" s="226"/>
      <c r="H86" s="226" t="s">
        <v>614</v>
      </c>
      <c r="I86" s="226" t="s">
        <v>598</v>
      </c>
      <c r="J86" s="226">
        <v>20</v>
      </c>
      <c r="K86" s="214"/>
    </row>
    <row r="87" spans="2:11" s="1" customFormat="1" ht="15" customHeight="1" x14ac:dyDescent="0.2">
      <c r="B87" s="225"/>
      <c r="C87" s="202" t="s">
        <v>615</v>
      </c>
      <c r="D87" s="202"/>
      <c r="E87" s="202"/>
      <c r="F87" s="223" t="s">
        <v>602</v>
      </c>
      <c r="G87" s="224"/>
      <c r="H87" s="202" t="s">
        <v>616</v>
      </c>
      <c r="I87" s="202" t="s">
        <v>598</v>
      </c>
      <c r="J87" s="202">
        <v>50</v>
      </c>
      <c r="K87" s="214"/>
    </row>
    <row r="88" spans="2:11" s="1" customFormat="1" ht="15" customHeight="1" x14ac:dyDescent="0.2">
      <c r="B88" s="225"/>
      <c r="C88" s="202" t="s">
        <v>617</v>
      </c>
      <c r="D88" s="202"/>
      <c r="E88" s="202"/>
      <c r="F88" s="223" t="s">
        <v>602</v>
      </c>
      <c r="G88" s="224"/>
      <c r="H88" s="202" t="s">
        <v>618</v>
      </c>
      <c r="I88" s="202" t="s">
        <v>598</v>
      </c>
      <c r="J88" s="202">
        <v>20</v>
      </c>
      <c r="K88" s="214"/>
    </row>
    <row r="89" spans="2:11" s="1" customFormat="1" ht="15" customHeight="1" x14ac:dyDescent="0.2">
      <c r="B89" s="225"/>
      <c r="C89" s="202" t="s">
        <v>619</v>
      </c>
      <c r="D89" s="202"/>
      <c r="E89" s="202"/>
      <c r="F89" s="223" t="s">
        <v>602</v>
      </c>
      <c r="G89" s="224"/>
      <c r="H89" s="202" t="s">
        <v>620</v>
      </c>
      <c r="I89" s="202" t="s">
        <v>598</v>
      </c>
      <c r="J89" s="202">
        <v>20</v>
      </c>
      <c r="K89" s="214"/>
    </row>
    <row r="90" spans="2:11" s="1" customFormat="1" ht="15" customHeight="1" x14ac:dyDescent="0.2">
      <c r="B90" s="225"/>
      <c r="C90" s="202" t="s">
        <v>621</v>
      </c>
      <c r="D90" s="202"/>
      <c r="E90" s="202"/>
      <c r="F90" s="223" t="s">
        <v>602</v>
      </c>
      <c r="G90" s="224"/>
      <c r="H90" s="202" t="s">
        <v>622</v>
      </c>
      <c r="I90" s="202" t="s">
        <v>598</v>
      </c>
      <c r="J90" s="202">
        <v>50</v>
      </c>
      <c r="K90" s="214"/>
    </row>
    <row r="91" spans="2:11" s="1" customFormat="1" ht="15" customHeight="1" x14ac:dyDescent="0.2">
      <c r="B91" s="225"/>
      <c r="C91" s="202" t="s">
        <v>623</v>
      </c>
      <c r="D91" s="202"/>
      <c r="E91" s="202"/>
      <c r="F91" s="223" t="s">
        <v>602</v>
      </c>
      <c r="G91" s="224"/>
      <c r="H91" s="202" t="s">
        <v>623</v>
      </c>
      <c r="I91" s="202" t="s">
        <v>598</v>
      </c>
      <c r="J91" s="202">
        <v>50</v>
      </c>
      <c r="K91" s="214"/>
    </row>
    <row r="92" spans="2:11" s="1" customFormat="1" ht="15" customHeight="1" x14ac:dyDescent="0.2">
      <c r="B92" s="225"/>
      <c r="C92" s="202" t="s">
        <v>624</v>
      </c>
      <c r="D92" s="202"/>
      <c r="E92" s="202"/>
      <c r="F92" s="223" t="s">
        <v>602</v>
      </c>
      <c r="G92" s="224"/>
      <c r="H92" s="202" t="s">
        <v>625</v>
      </c>
      <c r="I92" s="202" t="s">
        <v>598</v>
      </c>
      <c r="J92" s="202">
        <v>255</v>
      </c>
      <c r="K92" s="214"/>
    </row>
    <row r="93" spans="2:11" s="1" customFormat="1" ht="15" customHeight="1" x14ac:dyDescent="0.2">
      <c r="B93" s="225"/>
      <c r="C93" s="202" t="s">
        <v>626</v>
      </c>
      <c r="D93" s="202"/>
      <c r="E93" s="202"/>
      <c r="F93" s="223" t="s">
        <v>596</v>
      </c>
      <c r="G93" s="224"/>
      <c r="H93" s="202" t="s">
        <v>627</v>
      </c>
      <c r="I93" s="202" t="s">
        <v>628</v>
      </c>
      <c r="J93" s="202"/>
      <c r="K93" s="214"/>
    </row>
    <row r="94" spans="2:11" s="1" customFormat="1" ht="15" customHeight="1" x14ac:dyDescent="0.2">
      <c r="B94" s="225"/>
      <c r="C94" s="202" t="s">
        <v>629</v>
      </c>
      <c r="D94" s="202"/>
      <c r="E94" s="202"/>
      <c r="F94" s="223" t="s">
        <v>596</v>
      </c>
      <c r="G94" s="224"/>
      <c r="H94" s="202" t="s">
        <v>630</v>
      </c>
      <c r="I94" s="202" t="s">
        <v>631</v>
      </c>
      <c r="J94" s="202"/>
      <c r="K94" s="214"/>
    </row>
    <row r="95" spans="2:11" s="1" customFormat="1" ht="15" customHeight="1" x14ac:dyDescent="0.2">
      <c r="B95" s="225"/>
      <c r="C95" s="202" t="s">
        <v>632</v>
      </c>
      <c r="D95" s="202"/>
      <c r="E95" s="202"/>
      <c r="F95" s="223" t="s">
        <v>596</v>
      </c>
      <c r="G95" s="224"/>
      <c r="H95" s="202" t="s">
        <v>632</v>
      </c>
      <c r="I95" s="202" t="s">
        <v>631</v>
      </c>
      <c r="J95" s="202"/>
      <c r="K95" s="214"/>
    </row>
    <row r="96" spans="2:11" s="1" customFormat="1" ht="15" customHeight="1" x14ac:dyDescent="0.2">
      <c r="B96" s="225"/>
      <c r="C96" s="202" t="s">
        <v>25</v>
      </c>
      <c r="D96" s="202"/>
      <c r="E96" s="202"/>
      <c r="F96" s="223" t="s">
        <v>596</v>
      </c>
      <c r="G96" s="224"/>
      <c r="H96" s="202" t="s">
        <v>633</v>
      </c>
      <c r="I96" s="202" t="s">
        <v>631</v>
      </c>
      <c r="J96" s="202"/>
      <c r="K96" s="214"/>
    </row>
    <row r="97" spans="2:11" s="1" customFormat="1" ht="15" customHeight="1" x14ac:dyDescent="0.2">
      <c r="B97" s="225"/>
      <c r="C97" s="202" t="s">
        <v>35</v>
      </c>
      <c r="D97" s="202"/>
      <c r="E97" s="202"/>
      <c r="F97" s="223" t="s">
        <v>596</v>
      </c>
      <c r="G97" s="224"/>
      <c r="H97" s="202" t="s">
        <v>634</v>
      </c>
      <c r="I97" s="202" t="s">
        <v>631</v>
      </c>
      <c r="J97" s="202"/>
      <c r="K97" s="214"/>
    </row>
    <row r="98" spans="2:11" s="1" customFormat="1" ht="15" customHeight="1" x14ac:dyDescent="0.2">
      <c r="B98" s="228"/>
      <c r="C98" s="229"/>
      <c r="D98" s="229"/>
      <c r="E98" s="229"/>
      <c r="F98" s="229"/>
      <c r="G98" s="229"/>
      <c r="H98" s="229"/>
      <c r="I98" s="229"/>
      <c r="J98" s="229"/>
      <c r="K98" s="230"/>
    </row>
    <row r="99" spans="2:11" s="1" customFormat="1" ht="18.75" customHeight="1" x14ac:dyDescent="0.2">
      <c r="B99" s="231"/>
      <c r="C99" s="232"/>
      <c r="D99" s="232"/>
      <c r="E99" s="232"/>
      <c r="F99" s="232"/>
      <c r="G99" s="232"/>
      <c r="H99" s="232"/>
      <c r="I99" s="232"/>
      <c r="J99" s="232"/>
      <c r="K99" s="231"/>
    </row>
    <row r="100" spans="2:11" s="1" customFormat="1" ht="18.75" customHeight="1" x14ac:dyDescent="0.2">
      <c r="B100" s="209"/>
      <c r="C100" s="209"/>
      <c r="D100" s="209"/>
      <c r="E100" s="209"/>
      <c r="F100" s="209"/>
      <c r="G100" s="209"/>
      <c r="H100" s="209"/>
      <c r="I100" s="209"/>
      <c r="J100" s="209"/>
      <c r="K100" s="209"/>
    </row>
    <row r="101" spans="2:11" s="1" customFormat="1" ht="7.5" customHeight="1" x14ac:dyDescent="0.2">
      <c r="B101" s="210"/>
      <c r="C101" s="211"/>
      <c r="D101" s="211"/>
      <c r="E101" s="211"/>
      <c r="F101" s="211"/>
      <c r="G101" s="211"/>
      <c r="H101" s="211"/>
      <c r="I101" s="211"/>
      <c r="J101" s="211"/>
      <c r="K101" s="212"/>
    </row>
    <row r="102" spans="2:11" s="1" customFormat="1" ht="45" customHeight="1" x14ac:dyDescent="0.2">
      <c r="B102" s="213"/>
      <c r="C102" s="287" t="s">
        <v>635</v>
      </c>
      <c r="D102" s="287"/>
      <c r="E102" s="287"/>
      <c r="F102" s="287"/>
      <c r="G102" s="287"/>
      <c r="H102" s="287"/>
      <c r="I102" s="287"/>
      <c r="J102" s="287"/>
      <c r="K102" s="214"/>
    </row>
    <row r="103" spans="2:11" s="1" customFormat="1" ht="17.25" customHeight="1" x14ac:dyDescent="0.2">
      <c r="B103" s="213"/>
      <c r="C103" s="215" t="s">
        <v>590</v>
      </c>
      <c r="D103" s="215"/>
      <c r="E103" s="215"/>
      <c r="F103" s="215" t="s">
        <v>591</v>
      </c>
      <c r="G103" s="216"/>
      <c r="H103" s="215" t="s">
        <v>39</v>
      </c>
      <c r="I103" s="215" t="s">
        <v>40</v>
      </c>
      <c r="J103" s="215" t="s">
        <v>592</v>
      </c>
      <c r="K103" s="214"/>
    </row>
    <row r="104" spans="2:11" s="1" customFormat="1" ht="17.25" customHeight="1" x14ac:dyDescent="0.2">
      <c r="B104" s="213"/>
      <c r="C104" s="217" t="s">
        <v>593</v>
      </c>
      <c r="D104" s="217"/>
      <c r="E104" s="217"/>
      <c r="F104" s="218" t="s">
        <v>594</v>
      </c>
      <c r="G104" s="219"/>
      <c r="H104" s="217"/>
      <c r="I104" s="217"/>
      <c r="J104" s="217" t="s">
        <v>595</v>
      </c>
      <c r="K104" s="214"/>
    </row>
    <row r="105" spans="2:11" s="1" customFormat="1" ht="5.25" customHeight="1" x14ac:dyDescent="0.2">
      <c r="B105" s="213"/>
      <c r="C105" s="215"/>
      <c r="D105" s="215"/>
      <c r="E105" s="215"/>
      <c r="F105" s="215"/>
      <c r="G105" s="233"/>
      <c r="H105" s="215"/>
      <c r="I105" s="215"/>
      <c r="J105" s="215"/>
      <c r="K105" s="214"/>
    </row>
    <row r="106" spans="2:11" s="1" customFormat="1" ht="15" customHeight="1" x14ac:dyDescent="0.2">
      <c r="B106" s="213"/>
      <c r="C106" s="202" t="s">
        <v>38</v>
      </c>
      <c r="D106" s="222"/>
      <c r="E106" s="222"/>
      <c r="F106" s="223" t="s">
        <v>596</v>
      </c>
      <c r="G106" s="202"/>
      <c r="H106" s="202" t="s">
        <v>636</v>
      </c>
      <c r="I106" s="202" t="s">
        <v>598</v>
      </c>
      <c r="J106" s="202">
        <v>20</v>
      </c>
      <c r="K106" s="214"/>
    </row>
    <row r="107" spans="2:11" s="1" customFormat="1" ht="15" customHeight="1" x14ac:dyDescent="0.2">
      <c r="B107" s="213"/>
      <c r="C107" s="202" t="s">
        <v>599</v>
      </c>
      <c r="D107" s="202"/>
      <c r="E107" s="202"/>
      <c r="F107" s="223" t="s">
        <v>596</v>
      </c>
      <c r="G107" s="202"/>
      <c r="H107" s="202" t="s">
        <v>636</v>
      </c>
      <c r="I107" s="202" t="s">
        <v>598</v>
      </c>
      <c r="J107" s="202">
        <v>120</v>
      </c>
      <c r="K107" s="214"/>
    </row>
    <row r="108" spans="2:11" s="1" customFormat="1" ht="15" customHeight="1" x14ac:dyDescent="0.2">
      <c r="B108" s="225"/>
      <c r="C108" s="202" t="s">
        <v>601</v>
      </c>
      <c r="D108" s="202"/>
      <c r="E108" s="202"/>
      <c r="F108" s="223" t="s">
        <v>602</v>
      </c>
      <c r="G108" s="202"/>
      <c r="H108" s="202" t="s">
        <v>636</v>
      </c>
      <c r="I108" s="202" t="s">
        <v>598</v>
      </c>
      <c r="J108" s="202">
        <v>50</v>
      </c>
      <c r="K108" s="214"/>
    </row>
    <row r="109" spans="2:11" s="1" customFormat="1" ht="15" customHeight="1" x14ac:dyDescent="0.2">
      <c r="B109" s="225"/>
      <c r="C109" s="202" t="s">
        <v>604</v>
      </c>
      <c r="D109" s="202"/>
      <c r="E109" s="202"/>
      <c r="F109" s="223" t="s">
        <v>596</v>
      </c>
      <c r="G109" s="202"/>
      <c r="H109" s="202" t="s">
        <v>636</v>
      </c>
      <c r="I109" s="202" t="s">
        <v>606</v>
      </c>
      <c r="J109" s="202"/>
      <c r="K109" s="214"/>
    </row>
    <row r="110" spans="2:11" s="1" customFormat="1" ht="15" customHeight="1" x14ac:dyDescent="0.2">
      <c r="B110" s="225"/>
      <c r="C110" s="202" t="s">
        <v>615</v>
      </c>
      <c r="D110" s="202"/>
      <c r="E110" s="202"/>
      <c r="F110" s="223" t="s">
        <v>602</v>
      </c>
      <c r="G110" s="202"/>
      <c r="H110" s="202" t="s">
        <v>636</v>
      </c>
      <c r="I110" s="202" t="s">
        <v>598</v>
      </c>
      <c r="J110" s="202">
        <v>50</v>
      </c>
      <c r="K110" s="214"/>
    </row>
    <row r="111" spans="2:11" s="1" customFormat="1" ht="15" customHeight="1" x14ac:dyDescent="0.2">
      <c r="B111" s="225"/>
      <c r="C111" s="202" t="s">
        <v>623</v>
      </c>
      <c r="D111" s="202"/>
      <c r="E111" s="202"/>
      <c r="F111" s="223" t="s">
        <v>602</v>
      </c>
      <c r="G111" s="202"/>
      <c r="H111" s="202" t="s">
        <v>636</v>
      </c>
      <c r="I111" s="202" t="s">
        <v>598</v>
      </c>
      <c r="J111" s="202">
        <v>50</v>
      </c>
      <c r="K111" s="214"/>
    </row>
    <row r="112" spans="2:11" s="1" customFormat="1" ht="15" customHeight="1" x14ac:dyDescent="0.2">
      <c r="B112" s="225"/>
      <c r="C112" s="202" t="s">
        <v>621</v>
      </c>
      <c r="D112" s="202"/>
      <c r="E112" s="202"/>
      <c r="F112" s="223" t="s">
        <v>602</v>
      </c>
      <c r="G112" s="202"/>
      <c r="H112" s="202" t="s">
        <v>636</v>
      </c>
      <c r="I112" s="202" t="s">
        <v>598</v>
      </c>
      <c r="J112" s="202">
        <v>50</v>
      </c>
      <c r="K112" s="214"/>
    </row>
    <row r="113" spans="2:11" s="1" customFormat="1" ht="15" customHeight="1" x14ac:dyDescent="0.2">
      <c r="B113" s="225"/>
      <c r="C113" s="202" t="s">
        <v>38</v>
      </c>
      <c r="D113" s="202"/>
      <c r="E113" s="202"/>
      <c r="F113" s="223" t="s">
        <v>596</v>
      </c>
      <c r="G113" s="202"/>
      <c r="H113" s="202" t="s">
        <v>637</v>
      </c>
      <c r="I113" s="202" t="s">
        <v>598</v>
      </c>
      <c r="J113" s="202">
        <v>20</v>
      </c>
      <c r="K113" s="214"/>
    </row>
    <row r="114" spans="2:11" s="1" customFormat="1" ht="15" customHeight="1" x14ac:dyDescent="0.2">
      <c r="B114" s="225"/>
      <c r="C114" s="202" t="s">
        <v>638</v>
      </c>
      <c r="D114" s="202"/>
      <c r="E114" s="202"/>
      <c r="F114" s="223" t="s">
        <v>596</v>
      </c>
      <c r="G114" s="202"/>
      <c r="H114" s="202" t="s">
        <v>639</v>
      </c>
      <c r="I114" s="202" t="s">
        <v>598</v>
      </c>
      <c r="J114" s="202">
        <v>120</v>
      </c>
      <c r="K114" s="214"/>
    </row>
    <row r="115" spans="2:11" s="1" customFormat="1" ht="15" customHeight="1" x14ac:dyDescent="0.2">
      <c r="B115" s="225"/>
      <c r="C115" s="202" t="s">
        <v>25</v>
      </c>
      <c r="D115" s="202"/>
      <c r="E115" s="202"/>
      <c r="F115" s="223" t="s">
        <v>596</v>
      </c>
      <c r="G115" s="202"/>
      <c r="H115" s="202" t="s">
        <v>640</v>
      </c>
      <c r="I115" s="202" t="s">
        <v>631</v>
      </c>
      <c r="J115" s="202"/>
      <c r="K115" s="214"/>
    </row>
    <row r="116" spans="2:11" s="1" customFormat="1" ht="15" customHeight="1" x14ac:dyDescent="0.2">
      <c r="B116" s="225"/>
      <c r="C116" s="202" t="s">
        <v>35</v>
      </c>
      <c r="D116" s="202"/>
      <c r="E116" s="202"/>
      <c r="F116" s="223" t="s">
        <v>596</v>
      </c>
      <c r="G116" s="202"/>
      <c r="H116" s="202" t="s">
        <v>641</v>
      </c>
      <c r="I116" s="202" t="s">
        <v>631</v>
      </c>
      <c r="J116" s="202"/>
      <c r="K116" s="214"/>
    </row>
    <row r="117" spans="2:11" s="1" customFormat="1" ht="15" customHeight="1" x14ac:dyDescent="0.2">
      <c r="B117" s="225"/>
      <c r="C117" s="202" t="s">
        <v>40</v>
      </c>
      <c r="D117" s="202"/>
      <c r="E117" s="202"/>
      <c r="F117" s="223" t="s">
        <v>596</v>
      </c>
      <c r="G117" s="202"/>
      <c r="H117" s="202" t="s">
        <v>642</v>
      </c>
      <c r="I117" s="202" t="s">
        <v>643</v>
      </c>
      <c r="J117" s="202"/>
      <c r="K117" s="214"/>
    </row>
    <row r="118" spans="2:11" s="1" customFormat="1" ht="15" customHeight="1" x14ac:dyDescent="0.2">
      <c r="B118" s="228"/>
      <c r="C118" s="234"/>
      <c r="D118" s="234"/>
      <c r="E118" s="234"/>
      <c r="F118" s="234"/>
      <c r="G118" s="234"/>
      <c r="H118" s="234"/>
      <c r="I118" s="234"/>
      <c r="J118" s="234"/>
      <c r="K118" s="230"/>
    </row>
    <row r="119" spans="2:11" s="1" customFormat="1" ht="18.75" customHeight="1" x14ac:dyDescent="0.2">
      <c r="B119" s="235"/>
      <c r="C119" s="236"/>
      <c r="D119" s="236"/>
      <c r="E119" s="236"/>
      <c r="F119" s="237"/>
      <c r="G119" s="236"/>
      <c r="H119" s="236"/>
      <c r="I119" s="236"/>
      <c r="J119" s="236"/>
      <c r="K119" s="235"/>
    </row>
    <row r="120" spans="2:11" s="1" customFormat="1" ht="18.75" customHeight="1" x14ac:dyDescent="0.2">
      <c r="B120" s="209"/>
      <c r="C120" s="209"/>
      <c r="D120" s="209"/>
      <c r="E120" s="209"/>
      <c r="F120" s="209"/>
      <c r="G120" s="209"/>
      <c r="H120" s="209"/>
      <c r="I120" s="209"/>
      <c r="J120" s="209"/>
      <c r="K120" s="209"/>
    </row>
    <row r="121" spans="2:11" s="1" customFormat="1" ht="7.5" customHeight="1" x14ac:dyDescent="0.2">
      <c r="B121" s="238"/>
      <c r="C121" s="239"/>
      <c r="D121" s="239"/>
      <c r="E121" s="239"/>
      <c r="F121" s="239"/>
      <c r="G121" s="239"/>
      <c r="H121" s="239"/>
      <c r="I121" s="239"/>
      <c r="J121" s="239"/>
      <c r="K121" s="240"/>
    </row>
    <row r="122" spans="2:11" s="1" customFormat="1" ht="45" customHeight="1" x14ac:dyDescent="0.2">
      <c r="B122" s="241"/>
      <c r="C122" s="285" t="s">
        <v>644</v>
      </c>
      <c r="D122" s="285"/>
      <c r="E122" s="285"/>
      <c r="F122" s="285"/>
      <c r="G122" s="285"/>
      <c r="H122" s="285"/>
      <c r="I122" s="285"/>
      <c r="J122" s="285"/>
      <c r="K122" s="242"/>
    </row>
    <row r="123" spans="2:11" s="1" customFormat="1" ht="17.25" customHeight="1" x14ac:dyDescent="0.2">
      <c r="B123" s="243"/>
      <c r="C123" s="215" t="s">
        <v>590</v>
      </c>
      <c r="D123" s="215"/>
      <c r="E123" s="215"/>
      <c r="F123" s="215" t="s">
        <v>591</v>
      </c>
      <c r="G123" s="216"/>
      <c r="H123" s="215" t="s">
        <v>39</v>
      </c>
      <c r="I123" s="215" t="s">
        <v>40</v>
      </c>
      <c r="J123" s="215" t="s">
        <v>592</v>
      </c>
      <c r="K123" s="244"/>
    </row>
    <row r="124" spans="2:11" s="1" customFormat="1" ht="17.25" customHeight="1" x14ac:dyDescent="0.2">
      <c r="B124" s="243"/>
      <c r="C124" s="217" t="s">
        <v>593</v>
      </c>
      <c r="D124" s="217"/>
      <c r="E124" s="217"/>
      <c r="F124" s="218" t="s">
        <v>594</v>
      </c>
      <c r="G124" s="219"/>
      <c r="H124" s="217"/>
      <c r="I124" s="217"/>
      <c r="J124" s="217" t="s">
        <v>595</v>
      </c>
      <c r="K124" s="244"/>
    </row>
    <row r="125" spans="2:11" s="1" customFormat="1" ht="5.25" customHeight="1" x14ac:dyDescent="0.2">
      <c r="B125" s="245"/>
      <c r="C125" s="220"/>
      <c r="D125" s="220"/>
      <c r="E125" s="220"/>
      <c r="F125" s="220"/>
      <c r="G125" s="246"/>
      <c r="H125" s="220"/>
      <c r="I125" s="220"/>
      <c r="J125" s="220"/>
      <c r="K125" s="247"/>
    </row>
    <row r="126" spans="2:11" s="1" customFormat="1" ht="15" customHeight="1" x14ac:dyDescent="0.2">
      <c r="B126" s="245"/>
      <c r="C126" s="202" t="s">
        <v>599</v>
      </c>
      <c r="D126" s="222"/>
      <c r="E126" s="222"/>
      <c r="F126" s="223" t="s">
        <v>596</v>
      </c>
      <c r="G126" s="202"/>
      <c r="H126" s="202" t="s">
        <v>636</v>
      </c>
      <c r="I126" s="202" t="s">
        <v>598</v>
      </c>
      <c r="J126" s="202">
        <v>120</v>
      </c>
      <c r="K126" s="248"/>
    </row>
    <row r="127" spans="2:11" s="1" customFormat="1" ht="15" customHeight="1" x14ac:dyDescent="0.2">
      <c r="B127" s="245"/>
      <c r="C127" s="202" t="s">
        <v>645</v>
      </c>
      <c r="D127" s="202"/>
      <c r="E127" s="202"/>
      <c r="F127" s="223" t="s">
        <v>596</v>
      </c>
      <c r="G127" s="202"/>
      <c r="H127" s="202" t="s">
        <v>646</v>
      </c>
      <c r="I127" s="202" t="s">
        <v>598</v>
      </c>
      <c r="J127" s="202" t="s">
        <v>647</v>
      </c>
      <c r="K127" s="248"/>
    </row>
    <row r="128" spans="2:11" s="1" customFormat="1" ht="15" customHeight="1" x14ac:dyDescent="0.2">
      <c r="B128" s="245"/>
      <c r="C128" s="202" t="s">
        <v>48</v>
      </c>
      <c r="D128" s="202"/>
      <c r="E128" s="202"/>
      <c r="F128" s="223" t="s">
        <v>596</v>
      </c>
      <c r="G128" s="202"/>
      <c r="H128" s="202" t="s">
        <v>648</v>
      </c>
      <c r="I128" s="202" t="s">
        <v>598</v>
      </c>
      <c r="J128" s="202" t="s">
        <v>647</v>
      </c>
      <c r="K128" s="248"/>
    </row>
    <row r="129" spans="2:11" s="1" customFormat="1" ht="15" customHeight="1" x14ac:dyDescent="0.2">
      <c r="B129" s="245"/>
      <c r="C129" s="202" t="s">
        <v>607</v>
      </c>
      <c r="D129" s="202"/>
      <c r="E129" s="202"/>
      <c r="F129" s="223" t="s">
        <v>602</v>
      </c>
      <c r="G129" s="202"/>
      <c r="H129" s="202" t="s">
        <v>608</v>
      </c>
      <c r="I129" s="202" t="s">
        <v>598</v>
      </c>
      <c r="J129" s="202">
        <v>15</v>
      </c>
      <c r="K129" s="248"/>
    </row>
    <row r="130" spans="2:11" s="1" customFormat="1" ht="15" customHeight="1" x14ac:dyDescent="0.2">
      <c r="B130" s="245"/>
      <c r="C130" s="226" t="s">
        <v>609</v>
      </c>
      <c r="D130" s="226"/>
      <c r="E130" s="226"/>
      <c r="F130" s="227" t="s">
        <v>602</v>
      </c>
      <c r="G130" s="226"/>
      <c r="H130" s="226" t="s">
        <v>610</v>
      </c>
      <c r="I130" s="226" t="s">
        <v>598</v>
      </c>
      <c r="J130" s="226">
        <v>15</v>
      </c>
      <c r="K130" s="248"/>
    </row>
    <row r="131" spans="2:11" s="1" customFormat="1" ht="15" customHeight="1" x14ac:dyDescent="0.2">
      <c r="B131" s="245"/>
      <c r="C131" s="226" t="s">
        <v>611</v>
      </c>
      <c r="D131" s="226"/>
      <c r="E131" s="226"/>
      <c r="F131" s="227" t="s">
        <v>602</v>
      </c>
      <c r="G131" s="226"/>
      <c r="H131" s="226" t="s">
        <v>612</v>
      </c>
      <c r="I131" s="226" t="s">
        <v>598</v>
      </c>
      <c r="J131" s="226">
        <v>20</v>
      </c>
      <c r="K131" s="248"/>
    </row>
    <row r="132" spans="2:11" s="1" customFormat="1" ht="15" customHeight="1" x14ac:dyDescent="0.2">
      <c r="B132" s="245"/>
      <c r="C132" s="226" t="s">
        <v>613</v>
      </c>
      <c r="D132" s="226"/>
      <c r="E132" s="226"/>
      <c r="F132" s="227" t="s">
        <v>602</v>
      </c>
      <c r="G132" s="226"/>
      <c r="H132" s="226" t="s">
        <v>614</v>
      </c>
      <c r="I132" s="226" t="s">
        <v>598</v>
      </c>
      <c r="J132" s="226">
        <v>20</v>
      </c>
      <c r="K132" s="248"/>
    </row>
    <row r="133" spans="2:11" s="1" customFormat="1" ht="15" customHeight="1" x14ac:dyDescent="0.2">
      <c r="B133" s="245"/>
      <c r="C133" s="202" t="s">
        <v>601</v>
      </c>
      <c r="D133" s="202"/>
      <c r="E133" s="202"/>
      <c r="F133" s="223" t="s">
        <v>602</v>
      </c>
      <c r="G133" s="202"/>
      <c r="H133" s="202" t="s">
        <v>636</v>
      </c>
      <c r="I133" s="202" t="s">
        <v>598</v>
      </c>
      <c r="J133" s="202">
        <v>50</v>
      </c>
      <c r="K133" s="248"/>
    </row>
    <row r="134" spans="2:11" s="1" customFormat="1" ht="15" customHeight="1" x14ac:dyDescent="0.2">
      <c r="B134" s="245"/>
      <c r="C134" s="202" t="s">
        <v>615</v>
      </c>
      <c r="D134" s="202"/>
      <c r="E134" s="202"/>
      <c r="F134" s="223" t="s">
        <v>602</v>
      </c>
      <c r="G134" s="202"/>
      <c r="H134" s="202" t="s">
        <v>636</v>
      </c>
      <c r="I134" s="202" t="s">
        <v>598</v>
      </c>
      <c r="J134" s="202">
        <v>50</v>
      </c>
      <c r="K134" s="248"/>
    </row>
    <row r="135" spans="2:11" s="1" customFormat="1" ht="15" customHeight="1" x14ac:dyDescent="0.2">
      <c r="B135" s="245"/>
      <c r="C135" s="202" t="s">
        <v>621</v>
      </c>
      <c r="D135" s="202"/>
      <c r="E135" s="202"/>
      <c r="F135" s="223" t="s">
        <v>602</v>
      </c>
      <c r="G135" s="202"/>
      <c r="H135" s="202" t="s">
        <v>636</v>
      </c>
      <c r="I135" s="202" t="s">
        <v>598</v>
      </c>
      <c r="J135" s="202">
        <v>50</v>
      </c>
      <c r="K135" s="248"/>
    </row>
    <row r="136" spans="2:11" s="1" customFormat="1" ht="15" customHeight="1" x14ac:dyDescent="0.2">
      <c r="B136" s="245"/>
      <c r="C136" s="202" t="s">
        <v>623</v>
      </c>
      <c r="D136" s="202"/>
      <c r="E136" s="202"/>
      <c r="F136" s="223" t="s">
        <v>602</v>
      </c>
      <c r="G136" s="202"/>
      <c r="H136" s="202" t="s">
        <v>636</v>
      </c>
      <c r="I136" s="202" t="s">
        <v>598</v>
      </c>
      <c r="J136" s="202">
        <v>50</v>
      </c>
      <c r="K136" s="248"/>
    </row>
    <row r="137" spans="2:11" s="1" customFormat="1" ht="15" customHeight="1" x14ac:dyDescent="0.2">
      <c r="B137" s="245"/>
      <c r="C137" s="202" t="s">
        <v>624</v>
      </c>
      <c r="D137" s="202"/>
      <c r="E137" s="202"/>
      <c r="F137" s="223" t="s">
        <v>602</v>
      </c>
      <c r="G137" s="202"/>
      <c r="H137" s="202" t="s">
        <v>649</v>
      </c>
      <c r="I137" s="202" t="s">
        <v>598</v>
      </c>
      <c r="J137" s="202">
        <v>255</v>
      </c>
      <c r="K137" s="248"/>
    </row>
    <row r="138" spans="2:11" s="1" customFormat="1" ht="15" customHeight="1" x14ac:dyDescent="0.2">
      <c r="B138" s="245"/>
      <c r="C138" s="202" t="s">
        <v>626</v>
      </c>
      <c r="D138" s="202"/>
      <c r="E138" s="202"/>
      <c r="F138" s="223" t="s">
        <v>596</v>
      </c>
      <c r="G138" s="202"/>
      <c r="H138" s="202" t="s">
        <v>650</v>
      </c>
      <c r="I138" s="202" t="s">
        <v>628</v>
      </c>
      <c r="J138" s="202"/>
      <c r="K138" s="248"/>
    </row>
    <row r="139" spans="2:11" s="1" customFormat="1" ht="15" customHeight="1" x14ac:dyDescent="0.2">
      <c r="B139" s="245"/>
      <c r="C139" s="202" t="s">
        <v>629</v>
      </c>
      <c r="D139" s="202"/>
      <c r="E139" s="202"/>
      <c r="F139" s="223" t="s">
        <v>596</v>
      </c>
      <c r="G139" s="202"/>
      <c r="H139" s="202" t="s">
        <v>651</v>
      </c>
      <c r="I139" s="202" t="s">
        <v>631</v>
      </c>
      <c r="J139" s="202"/>
      <c r="K139" s="248"/>
    </row>
    <row r="140" spans="2:11" s="1" customFormat="1" ht="15" customHeight="1" x14ac:dyDescent="0.2">
      <c r="B140" s="245"/>
      <c r="C140" s="202" t="s">
        <v>632</v>
      </c>
      <c r="D140" s="202"/>
      <c r="E140" s="202"/>
      <c r="F140" s="223" t="s">
        <v>596</v>
      </c>
      <c r="G140" s="202"/>
      <c r="H140" s="202" t="s">
        <v>632</v>
      </c>
      <c r="I140" s="202" t="s">
        <v>631</v>
      </c>
      <c r="J140" s="202"/>
      <c r="K140" s="248"/>
    </row>
    <row r="141" spans="2:11" s="1" customFormat="1" ht="15" customHeight="1" x14ac:dyDescent="0.2">
      <c r="B141" s="245"/>
      <c r="C141" s="202" t="s">
        <v>25</v>
      </c>
      <c r="D141" s="202"/>
      <c r="E141" s="202"/>
      <c r="F141" s="223" t="s">
        <v>596</v>
      </c>
      <c r="G141" s="202"/>
      <c r="H141" s="202" t="s">
        <v>652</v>
      </c>
      <c r="I141" s="202" t="s">
        <v>631</v>
      </c>
      <c r="J141" s="202"/>
      <c r="K141" s="248"/>
    </row>
    <row r="142" spans="2:11" s="1" customFormat="1" ht="15" customHeight="1" x14ac:dyDescent="0.2">
      <c r="B142" s="245"/>
      <c r="C142" s="202" t="s">
        <v>653</v>
      </c>
      <c r="D142" s="202"/>
      <c r="E142" s="202"/>
      <c r="F142" s="223" t="s">
        <v>596</v>
      </c>
      <c r="G142" s="202"/>
      <c r="H142" s="202" t="s">
        <v>654</v>
      </c>
      <c r="I142" s="202" t="s">
        <v>631</v>
      </c>
      <c r="J142" s="202"/>
      <c r="K142" s="248"/>
    </row>
    <row r="143" spans="2:11" s="1" customFormat="1" ht="15" customHeight="1" x14ac:dyDescent="0.2">
      <c r="B143" s="249"/>
      <c r="C143" s="250"/>
      <c r="D143" s="250"/>
      <c r="E143" s="250"/>
      <c r="F143" s="250"/>
      <c r="G143" s="250"/>
      <c r="H143" s="250"/>
      <c r="I143" s="250"/>
      <c r="J143" s="250"/>
      <c r="K143" s="251"/>
    </row>
    <row r="144" spans="2:11" s="1" customFormat="1" ht="18.75" customHeight="1" x14ac:dyDescent="0.2">
      <c r="B144" s="236"/>
      <c r="C144" s="236"/>
      <c r="D144" s="236"/>
      <c r="E144" s="236"/>
      <c r="F144" s="237"/>
      <c r="G144" s="236"/>
      <c r="H144" s="236"/>
      <c r="I144" s="236"/>
      <c r="J144" s="236"/>
      <c r="K144" s="236"/>
    </row>
    <row r="145" spans="2:11" s="1" customFormat="1" ht="18.75" customHeight="1" x14ac:dyDescent="0.2">
      <c r="B145" s="209"/>
      <c r="C145" s="209"/>
      <c r="D145" s="209"/>
      <c r="E145" s="209"/>
      <c r="F145" s="209"/>
      <c r="G145" s="209"/>
      <c r="H145" s="209"/>
      <c r="I145" s="209"/>
      <c r="J145" s="209"/>
      <c r="K145" s="209"/>
    </row>
    <row r="146" spans="2:11" s="1" customFormat="1" ht="7.5" customHeight="1" x14ac:dyDescent="0.2">
      <c r="B146" s="210"/>
      <c r="C146" s="211"/>
      <c r="D146" s="211"/>
      <c r="E146" s="211"/>
      <c r="F146" s="211"/>
      <c r="G146" s="211"/>
      <c r="H146" s="211"/>
      <c r="I146" s="211"/>
      <c r="J146" s="211"/>
      <c r="K146" s="212"/>
    </row>
    <row r="147" spans="2:11" s="1" customFormat="1" ht="45" customHeight="1" x14ac:dyDescent="0.2">
      <c r="B147" s="213"/>
      <c r="C147" s="287" t="s">
        <v>655</v>
      </c>
      <c r="D147" s="287"/>
      <c r="E147" s="287"/>
      <c r="F147" s="287"/>
      <c r="G147" s="287"/>
      <c r="H147" s="287"/>
      <c r="I147" s="287"/>
      <c r="J147" s="287"/>
      <c r="K147" s="214"/>
    </row>
    <row r="148" spans="2:11" s="1" customFormat="1" ht="17.25" customHeight="1" x14ac:dyDescent="0.2">
      <c r="B148" s="213"/>
      <c r="C148" s="215" t="s">
        <v>590</v>
      </c>
      <c r="D148" s="215"/>
      <c r="E148" s="215"/>
      <c r="F148" s="215" t="s">
        <v>591</v>
      </c>
      <c r="G148" s="216"/>
      <c r="H148" s="215" t="s">
        <v>39</v>
      </c>
      <c r="I148" s="215" t="s">
        <v>40</v>
      </c>
      <c r="J148" s="215" t="s">
        <v>592</v>
      </c>
      <c r="K148" s="214"/>
    </row>
    <row r="149" spans="2:11" s="1" customFormat="1" ht="17.25" customHeight="1" x14ac:dyDescent="0.2">
      <c r="B149" s="213"/>
      <c r="C149" s="217" t="s">
        <v>593</v>
      </c>
      <c r="D149" s="217"/>
      <c r="E149" s="217"/>
      <c r="F149" s="218" t="s">
        <v>594</v>
      </c>
      <c r="G149" s="219"/>
      <c r="H149" s="217"/>
      <c r="I149" s="217"/>
      <c r="J149" s="217" t="s">
        <v>595</v>
      </c>
      <c r="K149" s="214"/>
    </row>
    <row r="150" spans="2:11" s="1" customFormat="1" ht="5.25" customHeight="1" x14ac:dyDescent="0.2">
      <c r="B150" s="225"/>
      <c r="C150" s="220"/>
      <c r="D150" s="220"/>
      <c r="E150" s="220"/>
      <c r="F150" s="220"/>
      <c r="G150" s="221"/>
      <c r="H150" s="220"/>
      <c r="I150" s="220"/>
      <c r="J150" s="220"/>
      <c r="K150" s="248"/>
    </row>
    <row r="151" spans="2:11" s="1" customFormat="1" ht="15" customHeight="1" x14ac:dyDescent="0.2">
      <c r="B151" s="225"/>
      <c r="C151" s="252" t="s">
        <v>599</v>
      </c>
      <c r="D151" s="202"/>
      <c r="E151" s="202"/>
      <c r="F151" s="253" t="s">
        <v>596</v>
      </c>
      <c r="G151" s="202"/>
      <c r="H151" s="252" t="s">
        <v>636</v>
      </c>
      <c r="I151" s="252" t="s">
        <v>598</v>
      </c>
      <c r="J151" s="252">
        <v>120</v>
      </c>
      <c r="K151" s="248"/>
    </row>
    <row r="152" spans="2:11" s="1" customFormat="1" ht="15" customHeight="1" x14ac:dyDescent="0.2">
      <c r="B152" s="225"/>
      <c r="C152" s="252" t="s">
        <v>645</v>
      </c>
      <c r="D152" s="202"/>
      <c r="E152" s="202"/>
      <c r="F152" s="253" t="s">
        <v>596</v>
      </c>
      <c r="G152" s="202"/>
      <c r="H152" s="252" t="s">
        <v>656</v>
      </c>
      <c r="I152" s="252" t="s">
        <v>598</v>
      </c>
      <c r="J152" s="252" t="s">
        <v>647</v>
      </c>
      <c r="K152" s="248"/>
    </row>
    <row r="153" spans="2:11" s="1" customFormat="1" ht="15" customHeight="1" x14ac:dyDescent="0.2">
      <c r="B153" s="225"/>
      <c r="C153" s="252" t="s">
        <v>48</v>
      </c>
      <c r="D153" s="202"/>
      <c r="E153" s="202"/>
      <c r="F153" s="253" t="s">
        <v>596</v>
      </c>
      <c r="G153" s="202"/>
      <c r="H153" s="252" t="s">
        <v>657</v>
      </c>
      <c r="I153" s="252" t="s">
        <v>598</v>
      </c>
      <c r="J153" s="252" t="s">
        <v>647</v>
      </c>
      <c r="K153" s="248"/>
    </row>
    <row r="154" spans="2:11" s="1" customFormat="1" ht="15" customHeight="1" x14ac:dyDescent="0.2">
      <c r="B154" s="225"/>
      <c r="C154" s="252" t="s">
        <v>601</v>
      </c>
      <c r="D154" s="202"/>
      <c r="E154" s="202"/>
      <c r="F154" s="253" t="s">
        <v>602</v>
      </c>
      <c r="G154" s="202"/>
      <c r="H154" s="252" t="s">
        <v>636</v>
      </c>
      <c r="I154" s="252" t="s">
        <v>598</v>
      </c>
      <c r="J154" s="252">
        <v>50</v>
      </c>
      <c r="K154" s="248"/>
    </row>
    <row r="155" spans="2:11" s="1" customFormat="1" ht="15" customHeight="1" x14ac:dyDescent="0.2">
      <c r="B155" s="225"/>
      <c r="C155" s="252" t="s">
        <v>604</v>
      </c>
      <c r="D155" s="202"/>
      <c r="E155" s="202"/>
      <c r="F155" s="253" t="s">
        <v>596</v>
      </c>
      <c r="G155" s="202"/>
      <c r="H155" s="252" t="s">
        <v>636</v>
      </c>
      <c r="I155" s="252" t="s">
        <v>606</v>
      </c>
      <c r="J155" s="252"/>
      <c r="K155" s="248"/>
    </row>
    <row r="156" spans="2:11" s="1" customFormat="1" ht="15" customHeight="1" x14ac:dyDescent="0.2">
      <c r="B156" s="225"/>
      <c r="C156" s="252" t="s">
        <v>615</v>
      </c>
      <c r="D156" s="202"/>
      <c r="E156" s="202"/>
      <c r="F156" s="253" t="s">
        <v>602</v>
      </c>
      <c r="G156" s="202"/>
      <c r="H156" s="252" t="s">
        <v>636</v>
      </c>
      <c r="I156" s="252" t="s">
        <v>598</v>
      </c>
      <c r="J156" s="252">
        <v>50</v>
      </c>
      <c r="K156" s="248"/>
    </row>
    <row r="157" spans="2:11" s="1" customFormat="1" ht="15" customHeight="1" x14ac:dyDescent="0.2">
      <c r="B157" s="225"/>
      <c r="C157" s="252" t="s">
        <v>623</v>
      </c>
      <c r="D157" s="202"/>
      <c r="E157" s="202"/>
      <c r="F157" s="253" t="s">
        <v>602</v>
      </c>
      <c r="G157" s="202"/>
      <c r="H157" s="252" t="s">
        <v>636</v>
      </c>
      <c r="I157" s="252" t="s">
        <v>598</v>
      </c>
      <c r="J157" s="252">
        <v>50</v>
      </c>
      <c r="K157" s="248"/>
    </row>
    <row r="158" spans="2:11" s="1" customFormat="1" ht="15" customHeight="1" x14ac:dyDescent="0.2">
      <c r="B158" s="225"/>
      <c r="C158" s="252" t="s">
        <v>621</v>
      </c>
      <c r="D158" s="202"/>
      <c r="E158" s="202"/>
      <c r="F158" s="253" t="s">
        <v>602</v>
      </c>
      <c r="G158" s="202"/>
      <c r="H158" s="252" t="s">
        <v>636</v>
      </c>
      <c r="I158" s="252" t="s">
        <v>598</v>
      </c>
      <c r="J158" s="252">
        <v>50</v>
      </c>
      <c r="K158" s="248"/>
    </row>
    <row r="159" spans="2:11" s="1" customFormat="1" ht="15" customHeight="1" x14ac:dyDescent="0.2">
      <c r="B159" s="225"/>
      <c r="C159" s="252" t="s">
        <v>62</v>
      </c>
      <c r="D159" s="202"/>
      <c r="E159" s="202"/>
      <c r="F159" s="253" t="s">
        <v>596</v>
      </c>
      <c r="G159" s="202"/>
      <c r="H159" s="252" t="s">
        <v>658</v>
      </c>
      <c r="I159" s="252" t="s">
        <v>598</v>
      </c>
      <c r="J159" s="252" t="s">
        <v>659</v>
      </c>
      <c r="K159" s="248"/>
    </row>
    <row r="160" spans="2:11" s="1" customFormat="1" ht="15" customHeight="1" x14ac:dyDescent="0.2">
      <c r="B160" s="225"/>
      <c r="C160" s="252" t="s">
        <v>660</v>
      </c>
      <c r="D160" s="202"/>
      <c r="E160" s="202"/>
      <c r="F160" s="253" t="s">
        <v>596</v>
      </c>
      <c r="G160" s="202"/>
      <c r="H160" s="252" t="s">
        <v>661</v>
      </c>
      <c r="I160" s="252" t="s">
        <v>631</v>
      </c>
      <c r="J160" s="252"/>
      <c r="K160" s="248"/>
    </row>
    <row r="161" spans="2:11" s="1" customFormat="1" ht="15" customHeight="1" x14ac:dyDescent="0.2">
      <c r="B161" s="254"/>
      <c r="C161" s="234"/>
      <c r="D161" s="234"/>
      <c r="E161" s="234"/>
      <c r="F161" s="234"/>
      <c r="G161" s="234"/>
      <c r="H161" s="234"/>
      <c r="I161" s="234"/>
      <c r="J161" s="234"/>
      <c r="K161" s="255"/>
    </row>
    <row r="162" spans="2:11" s="1" customFormat="1" ht="18.75" customHeight="1" x14ac:dyDescent="0.2">
      <c r="B162" s="236"/>
      <c r="C162" s="246"/>
      <c r="D162" s="246"/>
      <c r="E162" s="246"/>
      <c r="F162" s="256"/>
      <c r="G162" s="246"/>
      <c r="H162" s="246"/>
      <c r="I162" s="246"/>
      <c r="J162" s="246"/>
      <c r="K162" s="236"/>
    </row>
    <row r="163" spans="2:11" s="1" customFormat="1" ht="18.75" customHeight="1" x14ac:dyDescent="0.2">
      <c r="B163" s="209"/>
      <c r="C163" s="209"/>
      <c r="D163" s="209"/>
      <c r="E163" s="209"/>
      <c r="F163" s="209"/>
      <c r="G163" s="209"/>
      <c r="H163" s="209"/>
      <c r="I163" s="209"/>
      <c r="J163" s="209"/>
      <c r="K163" s="209"/>
    </row>
    <row r="164" spans="2:11" s="1" customFormat="1" ht="7.5" customHeight="1" x14ac:dyDescent="0.2">
      <c r="B164" s="191"/>
      <c r="C164" s="192"/>
      <c r="D164" s="192"/>
      <c r="E164" s="192"/>
      <c r="F164" s="192"/>
      <c r="G164" s="192"/>
      <c r="H164" s="192"/>
      <c r="I164" s="192"/>
      <c r="J164" s="192"/>
      <c r="K164" s="193"/>
    </row>
    <row r="165" spans="2:11" s="1" customFormat="1" ht="45" customHeight="1" x14ac:dyDescent="0.2">
      <c r="B165" s="194"/>
      <c r="C165" s="285" t="s">
        <v>662</v>
      </c>
      <c r="D165" s="285"/>
      <c r="E165" s="285"/>
      <c r="F165" s="285"/>
      <c r="G165" s="285"/>
      <c r="H165" s="285"/>
      <c r="I165" s="285"/>
      <c r="J165" s="285"/>
      <c r="K165" s="195"/>
    </row>
    <row r="166" spans="2:11" s="1" customFormat="1" ht="17.25" customHeight="1" x14ac:dyDescent="0.2">
      <c r="B166" s="194"/>
      <c r="C166" s="215" t="s">
        <v>590</v>
      </c>
      <c r="D166" s="215"/>
      <c r="E166" s="215"/>
      <c r="F166" s="215" t="s">
        <v>591</v>
      </c>
      <c r="G166" s="257"/>
      <c r="H166" s="258" t="s">
        <v>39</v>
      </c>
      <c r="I166" s="258" t="s">
        <v>40</v>
      </c>
      <c r="J166" s="215" t="s">
        <v>592</v>
      </c>
      <c r="K166" s="195"/>
    </row>
    <row r="167" spans="2:11" s="1" customFormat="1" ht="17.25" customHeight="1" x14ac:dyDescent="0.2">
      <c r="B167" s="196"/>
      <c r="C167" s="217" t="s">
        <v>593</v>
      </c>
      <c r="D167" s="217"/>
      <c r="E167" s="217"/>
      <c r="F167" s="218" t="s">
        <v>594</v>
      </c>
      <c r="G167" s="259"/>
      <c r="H167" s="260"/>
      <c r="I167" s="260"/>
      <c r="J167" s="217" t="s">
        <v>595</v>
      </c>
      <c r="K167" s="197"/>
    </row>
    <row r="168" spans="2:11" s="1" customFormat="1" ht="5.25" customHeight="1" x14ac:dyDescent="0.2">
      <c r="B168" s="225"/>
      <c r="C168" s="220"/>
      <c r="D168" s="220"/>
      <c r="E168" s="220"/>
      <c r="F168" s="220"/>
      <c r="G168" s="221"/>
      <c r="H168" s="220"/>
      <c r="I168" s="220"/>
      <c r="J168" s="220"/>
      <c r="K168" s="248"/>
    </row>
    <row r="169" spans="2:11" s="1" customFormat="1" ht="15" customHeight="1" x14ac:dyDescent="0.2">
      <c r="B169" s="225"/>
      <c r="C169" s="202" t="s">
        <v>599</v>
      </c>
      <c r="D169" s="202"/>
      <c r="E169" s="202"/>
      <c r="F169" s="223" t="s">
        <v>596</v>
      </c>
      <c r="G169" s="202"/>
      <c r="H169" s="202" t="s">
        <v>636</v>
      </c>
      <c r="I169" s="202" t="s">
        <v>598</v>
      </c>
      <c r="J169" s="202">
        <v>120</v>
      </c>
      <c r="K169" s="248"/>
    </row>
    <row r="170" spans="2:11" s="1" customFormat="1" ht="15" customHeight="1" x14ac:dyDescent="0.2">
      <c r="B170" s="225"/>
      <c r="C170" s="202" t="s">
        <v>645</v>
      </c>
      <c r="D170" s="202"/>
      <c r="E170" s="202"/>
      <c r="F170" s="223" t="s">
        <v>596</v>
      </c>
      <c r="G170" s="202"/>
      <c r="H170" s="202" t="s">
        <v>646</v>
      </c>
      <c r="I170" s="202" t="s">
        <v>598</v>
      </c>
      <c r="J170" s="202" t="s">
        <v>647</v>
      </c>
      <c r="K170" s="248"/>
    </row>
    <row r="171" spans="2:11" s="1" customFormat="1" ht="15" customHeight="1" x14ac:dyDescent="0.2">
      <c r="B171" s="225"/>
      <c r="C171" s="202" t="s">
        <v>48</v>
      </c>
      <c r="D171" s="202"/>
      <c r="E171" s="202"/>
      <c r="F171" s="223" t="s">
        <v>596</v>
      </c>
      <c r="G171" s="202"/>
      <c r="H171" s="202" t="s">
        <v>663</v>
      </c>
      <c r="I171" s="202" t="s">
        <v>598</v>
      </c>
      <c r="J171" s="202" t="s">
        <v>647</v>
      </c>
      <c r="K171" s="248"/>
    </row>
    <row r="172" spans="2:11" s="1" customFormat="1" ht="15" customHeight="1" x14ac:dyDescent="0.2">
      <c r="B172" s="225"/>
      <c r="C172" s="202" t="s">
        <v>601</v>
      </c>
      <c r="D172" s="202"/>
      <c r="E172" s="202"/>
      <c r="F172" s="223" t="s">
        <v>602</v>
      </c>
      <c r="G172" s="202"/>
      <c r="H172" s="202" t="s">
        <v>663</v>
      </c>
      <c r="I172" s="202" t="s">
        <v>598</v>
      </c>
      <c r="J172" s="202">
        <v>50</v>
      </c>
      <c r="K172" s="248"/>
    </row>
    <row r="173" spans="2:11" s="1" customFormat="1" ht="15" customHeight="1" x14ac:dyDescent="0.2">
      <c r="B173" s="225"/>
      <c r="C173" s="202" t="s">
        <v>604</v>
      </c>
      <c r="D173" s="202"/>
      <c r="E173" s="202"/>
      <c r="F173" s="223" t="s">
        <v>596</v>
      </c>
      <c r="G173" s="202"/>
      <c r="H173" s="202" t="s">
        <v>663</v>
      </c>
      <c r="I173" s="202" t="s">
        <v>606</v>
      </c>
      <c r="J173" s="202"/>
      <c r="K173" s="248"/>
    </row>
    <row r="174" spans="2:11" s="1" customFormat="1" ht="15" customHeight="1" x14ac:dyDescent="0.2">
      <c r="B174" s="225"/>
      <c r="C174" s="202" t="s">
        <v>615</v>
      </c>
      <c r="D174" s="202"/>
      <c r="E174" s="202"/>
      <c r="F174" s="223" t="s">
        <v>602</v>
      </c>
      <c r="G174" s="202"/>
      <c r="H174" s="202" t="s">
        <v>663</v>
      </c>
      <c r="I174" s="202" t="s">
        <v>598</v>
      </c>
      <c r="J174" s="202">
        <v>50</v>
      </c>
      <c r="K174" s="248"/>
    </row>
    <row r="175" spans="2:11" s="1" customFormat="1" ht="15" customHeight="1" x14ac:dyDescent="0.2">
      <c r="B175" s="225"/>
      <c r="C175" s="202" t="s">
        <v>623</v>
      </c>
      <c r="D175" s="202"/>
      <c r="E175" s="202"/>
      <c r="F175" s="223" t="s">
        <v>602</v>
      </c>
      <c r="G175" s="202"/>
      <c r="H175" s="202" t="s">
        <v>663</v>
      </c>
      <c r="I175" s="202" t="s">
        <v>598</v>
      </c>
      <c r="J175" s="202">
        <v>50</v>
      </c>
      <c r="K175" s="248"/>
    </row>
    <row r="176" spans="2:11" s="1" customFormat="1" ht="15" customHeight="1" x14ac:dyDescent="0.2">
      <c r="B176" s="225"/>
      <c r="C176" s="202" t="s">
        <v>621</v>
      </c>
      <c r="D176" s="202"/>
      <c r="E176" s="202"/>
      <c r="F176" s="223" t="s">
        <v>602</v>
      </c>
      <c r="G176" s="202"/>
      <c r="H176" s="202" t="s">
        <v>663</v>
      </c>
      <c r="I176" s="202" t="s">
        <v>598</v>
      </c>
      <c r="J176" s="202">
        <v>50</v>
      </c>
      <c r="K176" s="248"/>
    </row>
    <row r="177" spans="2:11" s="1" customFormat="1" ht="15" customHeight="1" x14ac:dyDescent="0.2">
      <c r="B177" s="225"/>
      <c r="C177" s="202" t="s">
        <v>83</v>
      </c>
      <c r="D177" s="202"/>
      <c r="E177" s="202"/>
      <c r="F177" s="223" t="s">
        <v>596</v>
      </c>
      <c r="G177" s="202"/>
      <c r="H177" s="202" t="s">
        <v>664</v>
      </c>
      <c r="I177" s="202" t="s">
        <v>665</v>
      </c>
      <c r="J177" s="202"/>
      <c r="K177" s="248"/>
    </row>
    <row r="178" spans="2:11" s="1" customFormat="1" ht="15" customHeight="1" x14ac:dyDescent="0.2">
      <c r="B178" s="225"/>
      <c r="C178" s="202" t="s">
        <v>40</v>
      </c>
      <c r="D178" s="202"/>
      <c r="E178" s="202"/>
      <c r="F178" s="223" t="s">
        <v>596</v>
      </c>
      <c r="G178" s="202"/>
      <c r="H178" s="202" t="s">
        <v>666</v>
      </c>
      <c r="I178" s="202" t="s">
        <v>667</v>
      </c>
      <c r="J178" s="202">
        <v>1</v>
      </c>
      <c r="K178" s="248"/>
    </row>
    <row r="179" spans="2:11" s="1" customFormat="1" ht="15" customHeight="1" x14ac:dyDescent="0.2">
      <c r="B179" s="225"/>
      <c r="C179" s="202" t="s">
        <v>38</v>
      </c>
      <c r="D179" s="202"/>
      <c r="E179" s="202"/>
      <c r="F179" s="223" t="s">
        <v>596</v>
      </c>
      <c r="G179" s="202"/>
      <c r="H179" s="202" t="s">
        <v>668</v>
      </c>
      <c r="I179" s="202" t="s">
        <v>598</v>
      </c>
      <c r="J179" s="202">
        <v>20</v>
      </c>
      <c r="K179" s="248"/>
    </row>
    <row r="180" spans="2:11" s="1" customFormat="1" ht="15" customHeight="1" x14ac:dyDescent="0.2">
      <c r="B180" s="225"/>
      <c r="C180" s="202" t="s">
        <v>39</v>
      </c>
      <c r="D180" s="202"/>
      <c r="E180" s="202"/>
      <c r="F180" s="223" t="s">
        <v>596</v>
      </c>
      <c r="G180" s="202"/>
      <c r="H180" s="202" t="s">
        <v>669</v>
      </c>
      <c r="I180" s="202" t="s">
        <v>598</v>
      </c>
      <c r="J180" s="202">
        <v>255</v>
      </c>
      <c r="K180" s="248"/>
    </row>
    <row r="181" spans="2:11" s="1" customFormat="1" ht="15" customHeight="1" x14ac:dyDescent="0.2">
      <c r="B181" s="225"/>
      <c r="C181" s="202" t="s">
        <v>84</v>
      </c>
      <c r="D181" s="202"/>
      <c r="E181" s="202"/>
      <c r="F181" s="223" t="s">
        <v>596</v>
      </c>
      <c r="G181" s="202"/>
      <c r="H181" s="202" t="s">
        <v>560</v>
      </c>
      <c r="I181" s="202" t="s">
        <v>598</v>
      </c>
      <c r="J181" s="202">
        <v>10</v>
      </c>
      <c r="K181" s="248"/>
    </row>
    <row r="182" spans="2:11" s="1" customFormat="1" ht="15" customHeight="1" x14ac:dyDescent="0.2">
      <c r="B182" s="225"/>
      <c r="C182" s="202" t="s">
        <v>85</v>
      </c>
      <c r="D182" s="202"/>
      <c r="E182" s="202"/>
      <c r="F182" s="223" t="s">
        <v>596</v>
      </c>
      <c r="G182" s="202"/>
      <c r="H182" s="202" t="s">
        <v>670</v>
      </c>
      <c r="I182" s="202" t="s">
        <v>631</v>
      </c>
      <c r="J182" s="202"/>
      <c r="K182" s="248"/>
    </row>
    <row r="183" spans="2:11" s="1" customFormat="1" ht="15" customHeight="1" x14ac:dyDescent="0.2">
      <c r="B183" s="225"/>
      <c r="C183" s="202" t="s">
        <v>671</v>
      </c>
      <c r="D183" s="202"/>
      <c r="E183" s="202"/>
      <c r="F183" s="223" t="s">
        <v>596</v>
      </c>
      <c r="G183" s="202"/>
      <c r="H183" s="202" t="s">
        <v>672</v>
      </c>
      <c r="I183" s="202" t="s">
        <v>631</v>
      </c>
      <c r="J183" s="202"/>
      <c r="K183" s="248"/>
    </row>
    <row r="184" spans="2:11" s="1" customFormat="1" ht="15" customHeight="1" x14ac:dyDescent="0.2">
      <c r="B184" s="225"/>
      <c r="C184" s="202" t="s">
        <v>660</v>
      </c>
      <c r="D184" s="202"/>
      <c r="E184" s="202"/>
      <c r="F184" s="223" t="s">
        <v>596</v>
      </c>
      <c r="G184" s="202"/>
      <c r="H184" s="202" t="s">
        <v>673</v>
      </c>
      <c r="I184" s="202" t="s">
        <v>631</v>
      </c>
      <c r="J184" s="202"/>
      <c r="K184" s="248"/>
    </row>
    <row r="185" spans="2:11" s="1" customFormat="1" ht="15" customHeight="1" x14ac:dyDescent="0.2">
      <c r="B185" s="225"/>
      <c r="C185" s="202" t="s">
        <v>87</v>
      </c>
      <c r="D185" s="202"/>
      <c r="E185" s="202"/>
      <c r="F185" s="223" t="s">
        <v>602</v>
      </c>
      <c r="G185" s="202"/>
      <c r="H185" s="202" t="s">
        <v>674</v>
      </c>
      <c r="I185" s="202" t="s">
        <v>598</v>
      </c>
      <c r="J185" s="202">
        <v>50</v>
      </c>
      <c r="K185" s="248"/>
    </row>
    <row r="186" spans="2:11" s="1" customFormat="1" ht="15" customHeight="1" x14ac:dyDescent="0.2">
      <c r="B186" s="225"/>
      <c r="C186" s="202" t="s">
        <v>675</v>
      </c>
      <c r="D186" s="202"/>
      <c r="E186" s="202"/>
      <c r="F186" s="223" t="s">
        <v>602</v>
      </c>
      <c r="G186" s="202"/>
      <c r="H186" s="202" t="s">
        <v>676</v>
      </c>
      <c r="I186" s="202" t="s">
        <v>677</v>
      </c>
      <c r="J186" s="202"/>
      <c r="K186" s="248"/>
    </row>
    <row r="187" spans="2:11" s="1" customFormat="1" ht="15" customHeight="1" x14ac:dyDescent="0.2">
      <c r="B187" s="225"/>
      <c r="C187" s="202" t="s">
        <v>678</v>
      </c>
      <c r="D187" s="202"/>
      <c r="E187" s="202"/>
      <c r="F187" s="223" t="s">
        <v>602</v>
      </c>
      <c r="G187" s="202"/>
      <c r="H187" s="202" t="s">
        <v>679</v>
      </c>
      <c r="I187" s="202" t="s">
        <v>677</v>
      </c>
      <c r="J187" s="202"/>
      <c r="K187" s="248"/>
    </row>
    <row r="188" spans="2:11" s="1" customFormat="1" ht="15" customHeight="1" x14ac:dyDescent="0.2">
      <c r="B188" s="225"/>
      <c r="C188" s="202" t="s">
        <v>680</v>
      </c>
      <c r="D188" s="202"/>
      <c r="E188" s="202"/>
      <c r="F188" s="223" t="s">
        <v>602</v>
      </c>
      <c r="G188" s="202"/>
      <c r="H188" s="202" t="s">
        <v>681</v>
      </c>
      <c r="I188" s="202" t="s">
        <v>677</v>
      </c>
      <c r="J188" s="202"/>
      <c r="K188" s="248"/>
    </row>
    <row r="189" spans="2:11" s="1" customFormat="1" ht="15" customHeight="1" x14ac:dyDescent="0.2">
      <c r="B189" s="225"/>
      <c r="C189" s="261" t="s">
        <v>682</v>
      </c>
      <c r="D189" s="202"/>
      <c r="E189" s="202"/>
      <c r="F189" s="223" t="s">
        <v>602</v>
      </c>
      <c r="G189" s="202"/>
      <c r="H189" s="202" t="s">
        <v>683</v>
      </c>
      <c r="I189" s="202" t="s">
        <v>684</v>
      </c>
      <c r="J189" s="262" t="s">
        <v>685</v>
      </c>
      <c r="K189" s="248"/>
    </row>
    <row r="190" spans="2:11" s="1" customFormat="1" ht="15" customHeight="1" x14ac:dyDescent="0.2">
      <c r="B190" s="225"/>
      <c r="C190" s="261" t="s">
        <v>29</v>
      </c>
      <c r="D190" s="202"/>
      <c r="E190" s="202"/>
      <c r="F190" s="223" t="s">
        <v>596</v>
      </c>
      <c r="G190" s="202"/>
      <c r="H190" s="199" t="s">
        <v>686</v>
      </c>
      <c r="I190" s="202" t="s">
        <v>687</v>
      </c>
      <c r="J190" s="202"/>
      <c r="K190" s="248"/>
    </row>
    <row r="191" spans="2:11" s="1" customFormat="1" ht="15" customHeight="1" x14ac:dyDescent="0.2">
      <c r="B191" s="225"/>
      <c r="C191" s="261" t="s">
        <v>688</v>
      </c>
      <c r="D191" s="202"/>
      <c r="E191" s="202"/>
      <c r="F191" s="223" t="s">
        <v>596</v>
      </c>
      <c r="G191" s="202"/>
      <c r="H191" s="202" t="s">
        <v>689</v>
      </c>
      <c r="I191" s="202" t="s">
        <v>631</v>
      </c>
      <c r="J191" s="202"/>
      <c r="K191" s="248"/>
    </row>
    <row r="192" spans="2:11" s="1" customFormat="1" ht="15" customHeight="1" x14ac:dyDescent="0.2">
      <c r="B192" s="225"/>
      <c r="C192" s="261" t="s">
        <v>690</v>
      </c>
      <c r="D192" s="202"/>
      <c r="E192" s="202"/>
      <c r="F192" s="223" t="s">
        <v>596</v>
      </c>
      <c r="G192" s="202"/>
      <c r="H192" s="202" t="s">
        <v>691</v>
      </c>
      <c r="I192" s="202" t="s">
        <v>631</v>
      </c>
      <c r="J192" s="202"/>
      <c r="K192" s="248"/>
    </row>
    <row r="193" spans="2:11" s="1" customFormat="1" ht="15" customHeight="1" x14ac:dyDescent="0.2">
      <c r="B193" s="225"/>
      <c r="C193" s="261" t="s">
        <v>692</v>
      </c>
      <c r="D193" s="202"/>
      <c r="E193" s="202"/>
      <c r="F193" s="223" t="s">
        <v>602</v>
      </c>
      <c r="G193" s="202"/>
      <c r="H193" s="202" t="s">
        <v>693</v>
      </c>
      <c r="I193" s="202" t="s">
        <v>631</v>
      </c>
      <c r="J193" s="202"/>
      <c r="K193" s="248"/>
    </row>
    <row r="194" spans="2:11" s="1" customFormat="1" ht="15" customHeight="1" x14ac:dyDescent="0.2">
      <c r="B194" s="254"/>
      <c r="C194" s="263"/>
      <c r="D194" s="234"/>
      <c r="E194" s="234"/>
      <c r="F194" s="234"/>
      <c r="G194" s="234"/>
      <c r="H194" s="234"/>
      <c r="I194" s="234"/>
      <c r="J194" s="234"/>
      <c r="K194" s="255"/>
    </row>
    <row r="195" spans="2:11" s="1" customFormat="1" ht="18.75" customHeight="1" x14ac:dyDescent="0.2">
      <c r="B195" s="236"/>
      <c r="C195" s="246"/>
      <c r="D195" s="246"/>
      <c r="E195" s="246"/>
      <c r="F195" s="256"/>
      <c r="G195" s="246"/>
      <c r="H195" s="246"/>
      <c r="I195" s="246"/>
      <c r="J195" s="246"/>
      <c r="K195" s="236"/>
    </row>
    <row r="196" spans="2:11" s="1" customFormat="1" ht="18.75" customHeight="1" x14ac:dyDescent="0.2">
      <c r="B196" s="236"/>
      <c r="C196" s="246"/>
      <c r="D196" s="246"/>
      <c r="E196" s="246"/>
      <c r="F196" s="256"/>
      <c r="G196" s="246"/>
      <c r="H196" s="246"/>
      <c r="I196" s="246"/>
      <c r="J196" s="246"/>
      <c r="K196" s="236"/>
    </row>
    <row r="197" spans="2:11" s="1" customFormat="1" ht="18.75" customHeight="1" x14ac:dyDescent="0.2">
      <c r="B197" s="209"/>
      <c r="C197" s="209"/>
      <c r="D197" s="209"/>
      <c r="E197" s="209"/>
      <c r="F197" s="209"/>
      <c r="G197" s="209"/>
      <c r="H197" s="209"/>
      <c r="I197" s="209"/>
      <c r="J197" s="209"/>
      <c r="K197" s="209"/>
    </row>
    <row r="198" spans="2:11" s="1" customFormat="1" ht="13.5" x14ac:dyDescent="0.2">
      <c r="B198" s="191"/>
      <c r="C198" s="192"/>
      <c r="D198" s="192"/>
      <c r="E198" s="192"/>
      <c r="F198" s="192"/>
      <c r="G198" s="192"/>
      <c r="H198" s="192"/>
      <c r="I198" s="192"/>
      <c r="J198" s="192"/>
      <c r="K198" s="193"/>
    </row>
    <row r="199" spans="2:11" s="1" customFormat="1" ht="21" x14ac:dyDescent="0.2">
      <c r="B199" s="194"/>
      <c r="C199" s="285" t="s">
        <v>694</v>
      </c>
      <c r="D199" s="285"/>
      <c r="E199" s="285"/>
      <c r="F199" s="285"/>
      <c r="G199" s="285"/>
      <c r="H199" s="285"/>
      <c r="I199" s="285"/>
      <c r="J199" s="285"/>
      <c r="K199" s="195"/>
    </row>
    <row r="200" spans="2:11" s="1" customFormat="1" ht="25.5" customHeight="1" x14ac:dyDescent="0.3">
      <c r="B200" s="194"/>
      <c r="C200" s="264" t="s">
        <v>695</v>
      </c>
      <c r="D200" s="264"/>
      <c r="E200" s="264"/>
      <c r="F200" s="264" t="s">
        <v>696</v>
      </c>
      <c r="G200" s="265"/>
      <c r="H200" s="291" t="s">
        <v>697</v>
      </c>
      <c r="I200" s="291"/>
      <c r="J200" s="291"/>
      <c r="K200" s="195"/>
    </row>
    <row r="201" spans="2:11" s="1" customFormat="1" ht="5.25" customHeight="1" x14ac:dyDescent="0.2">
      <c r="B201" s="225"/>
      <c r="C201" s="220"/>
      <c r="D201" s="220"/>
      <c r="E201" s="220"/>
      <c r="F201" s="220"/>
      <c r="G201" s="246"/>
      <c r="H201" s="220"/>
      <c r="I201" s="220"/>
      <c r="J201" s="220"/>
      <c r="K201" s="248"/>
    </row>
    <row r="202" spans="2:11" s="1" customFormat="1" ht="15" customHeight="1" x14ac:dyDescent="0.2">
      <c r="B202" s="225"/>
      <c r="C202" s="202" t="s">
        <v>687</v>
      </c>
      <c r="D202" s="202"/>
      <c r="E202" s="202"/>
      <c r="F202" s="223" t="s">
        <v>30</v>
      </c>
      <c r="G202" s="202"/>
      <c r="H202" s="290" t="s">
        <v>698</v>
      </c>
      <c r="I202" s="290"/>
      <c r="J202" s="290"/>
      <c r="K202" s="248"/>
    </row>
    <row r="203" spans="2:11" s="1" customFormat="1" ht="15" customHeight="1" x14ac:dyDescent="0.2">
      <c r="B203" s="225"/>
      <c r="C203" s="202"/>
      <c r="D203" s="202"/>
      <c r="E203" s="202"/>
      <c r="F203" s="223" t="s">
        <v>31</v>
      </c>
      <c r="G203" s="202"/>
      <c r="H203" s="290" t="s">
        <v>699</v>
      </c>
      <c r="I203" s="290"/>
      <c r="J203" s="290"/>
      <c r="K203" s="248"/>
    </row>
    <row r="204" spans="2:11" s="1" customFormat="1" ht="15" customHeight="1" x14ac:dyDescent="0.2">
      <c r="B204" s="225"/>
      <c r="C204" s="202"/>
      <c r="D204" s="202"/>
      <c r="E204" s="202"/>
      <c r="F204" s="223" t="s">
        <v>34</v>
      </c>
      <c r="G204" s="202"/>
      <c r="H204" s="290" t="s">
        <v>700</v>
      </c>
      <c r="I204" s="290"/>
      <c r="J204" s="290"/>
      <c r="K204" s="248"/>
    </row>
    <row r="205" spans="2:11" s="1" customFormat="1" ht="15" customHeight="1" x14ac:dyDescent="0.2">
      <c r="B205" s="225"/>
      <c r="C205" s="202"/>
      <c r="D205" s="202"/>
      <c r="E205" s="202"/>
      <c r="F205" s="223" t="s">
        <v>32</v>
      </c>
      <c r="G205" s="202"/>
      <c r="H205" s="290" t="s">
        <v>701</v>
      </c>
      <c r="I205" s="290"/>
      <c r="J205" s="290"/>
      <c r="K205" s="248"/>
    </row>
    <row r="206" spans="2:11" s="1" customFormat="1" ht="15" customHeight="1" x14ac:dyDescent="0.2">
      <c r="B206" s="225"/>
      <c r="C206" s="202"/>
      <c r="D206" s="202"/>
      <c r="E206" s="202"/>
      <c r="F206" s="223" t="s">
        <v>33</v>
      </c>
      <c r="G206" s="202"/>
      <c r="H206" s="290" t="s">
        <v>702</v>
      </c>
      <c r="I206" s="290"/>
      <c r="J206" s="290"/>
      <c r="K206" s="248"/>
    </row>
    <row r="207" spans="2:11" s="1" customFormat="1" ht="15" customHeight="1" x14ac:dyDescent="0.2">
      <c r="B207" s="225"/>
      <c r="C207" s="202"/>
      <c r="D207" s="202"/>
      <c r="E207" s="202"/>
      <c r="F207" s="223"/>
      <c r="G207" s="202"/>
      <c r="H207" s="202"/>
      <c r="I207" s="202"/>
      <c r="J207" s="202"/>
      <c r="K207" s="248"/>
    </row>
    <row r="208" spans="2:11" s="1" customFormat="1" ht="15" customHeight="1" x14ac:dyDescent="0.2">
      <c r="B208" s="225"/>
      <c r="C208" s="202" t="s">
        <v>643</v>
      </c>
      <c r="D208" s="202"/>
      <c r="E208" s="202"/>
      <c r="F208" s="223" t="s">
        <v>44</v>
      </c>
      <c r="G208" s="202"/>
      <c r="H208" s="290" t="s">
        <v>703</v>
      </c>
      <c r="I208" s="290"/>
      <c r="J208" s="290"/>
      <c r="K208" s="248"/>
    </row>
    <row r="209" spans="2:11" s="1" customFormat="1" ht="15" customHeight="1" x14ac:dyDescent="0.2">
      <c r="B209" s="225"/>
      <c r="C209" s="202"/>
      <c r="D209" s="202"/>
      <c r="E209" s="202"/>
      <c r="F209" s="223" t="s">
        <v>539</v>
      </c>
      <c r="G209" s="202"/>
      <c r="H209" s="290" t="s">
        <v>540</v>
      </c>
      <c r="I209" s="290"/>
      <c r="J209" s="290"/>
      <c r="K209" s="248"/>
    </row>
    <row r="210" spans="2:11" s="1" customFormat="1" ht="15" customHeight="1" x14ac:dyDescent="0.2">
      <c r="B210" s="225"/>
      <c r="C210" s="202"/>
      <c r="D210" s="202"/>
      <c r="E210" s="202"/>
      <c r="F210" s="223" t="s">
        <v>537</v>
      </c>
      <c r="G210" s="202"/>
      <c r="H210" s="290" t="s">
        <v>704</v>
      </c>
      <c r="I210" s="290"/>
      <c r="J210" s="290"/>
      <c r="K210" s="248"/>
    </row>
    <row r="211" spans="2:11" s="1" customFormat="1" ht="15" customHeight="1" x14ac:dyDescent="0.2">
      <c r="B211" s="266"/>
      <c r="C211" s="202"/>
      <c r="D211" s="202"/>
      <c r="E211" s="202"/>
      <c r="F211" s="223" t="s">
        <v>541</v>
      </c>
      <c r="G211" s="261"/>
      <c r="H211" s="289" t="s">
        <v>542</v>
      </c>
      <c r="I211" s="289"/>
      <c r="J211" s="289"/>
      <c r="K211" s="267"/>
    </row>
    <row r="212" spans="2:11" s="1" customFormat="1" ht="15" customHeight="1" x14ac:dyDescent="0.2">
      <c r="B212" s="266"/>
      <c r="C212" s="202"/>
      <c r="D212" s="202"/>
      <c r="E212" s="202"/>
      <c r="F212" s="223" t="s">
        <v>543</v>
      </c>
      <c r="G212" s="261"/>
      <c r="H212" s="289" t="s">
        <v>705</v>
      </c>
      <c r="I212" s="289"/>
      <c r="J212" s="289"/>
      <c r="K212" s="267"/>
    </row>
    <row r="213" spans="2:11" s="1" customFormat="1" ht="15" customHeight="1" x14ac:dyDescent="0.2">
      <c r="B213" s="266"/>
      <c r="C213" s="202"/>
      <c r="D213" s="202"/>
      <c r="E213" s="202"/>
      <c r="F213" s="223"/>
      <c r="G213" s="261"/>
      <c r="H213" s="252"/>
      <c r="I213" s="252"/>
      <c r="J213" s="252"/>
      <c r="K213" s="267"/>
    </row>
    <row r="214" spans="2:11" s="1" customFormat="1" ht="15" customHeight="1" x14ac:dyDescent="0.2">
      <c r="B214" s="266"/>
      <c r="C214" s="202" t="s">
        <v>667</v>
      </c>
      <c r="D214" s="202"/>
      <c r="E214" s="202"/>
      <c r="F214" s="223">
        <v>1</v>
      </c>
      <c r="G214" s="261"/>
      <c r="H214" s="289" t="s">
        <v>706</v>
      </c>
      <c r="I214" s="289"/>
      <c r="J214" s="289"/>
      <c r="K214" s="267"/>
    </row>
    <row r="215" spans="2:11" s="1" customFormat="1" ht="15" customHeight="1" x14ac:dyDescent="0.2">
      <c r="B215" s="266"/>
      <c r="C215" s="202"/>
      <c r="D215" s="202"/>
      <c r="E215" s="202"/>
      <c r="F215" s="223">
        <v>2</v>
      </c>
      <c r="G215" s="261"/>
      <c r="H215" s="289" t="s">
        <v>707</v>
      </c>
      <c r="I215" s="289"/>
      <c r="J215" s="289"/>
      <c r="K215" s="267"/>
    </row>
    <row r="216" spans="2:11" s="1" customFormat="1" ht="15" customHeight="1" x14ac:dyDescent="0.2">
      <c r="B216" s="266"/>
      <c r="C216" s="202"/>
      <c r="D216" s="202"/>
      <c r="E216" s="202"/>
      <c r="F216" s="223">
        <v>3</v>
      </c>
      <c r="G216" s="261"/>
      <c r="H216" s="289" t="s">
        <v>708</v>
      </c>
      <c r="I216" s="289"/>
      <c r="J216" s="289"/>
      <c r="K216" s="267"/>
    </row>
    <row r="217" spans="2:11" s="1" customFormat="1" ht="15" customHeight="1" x14ac:dyDescent="0.2">
      <c r="B217" s="266"/>
      <c r="C217" s="202"/>
      <c r="D217" s="202"/>
      <c r="E217" s="202"/>
      <c r="F217" s="223">
        <v>4</v>
      </c>
      <c r="G217" s="261"/>
      <c r="H217" s="289" t="s">
        <v>709</v>
      </c>
      <c r="I217" s="289"/>
      <c r="J217" s="289"/>
      <c r="K217" s="267"/>
    </row>
    <row r="218" spans="2:11" s="1" customFormat="1" ht="12.75" customHeight="1" x14ac:dyDescent="0.2">
      <c r="B218" s="268"/>
      <c r="C218" s="269"/>
      <c r="D218" s="269"/>
      <c r="E218" s="269"/>
      <c r="F218" s="269"/>
      <c r="G218" s="269"/>
      <c r="H218" s="269"/>
      <c r="I218" s="269"/>
      <c r="J218" s="269"/>
      <c r="K218" s="270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1 - D.1.2. Stavebně konst...</vt:lpstr>
      <vt:lpstr>Seznam figur</vt:lpstr>
      <vt:lpstr>Pokyny pro vyplnění</vt:lpstr>
      <vt:lpstr>'1 - D.1.2. Stavebně konst...'!Názvy_tisku</vt:lpstr>
      <vt:lpstr>'Seznam figur'!Názvy_tisku</vt:lpstr>
      <vt:lpstr>'1 - D.1.2. Stavebně konst...'!Oblast_tisku</vt:lpstr>
      <vt:lpstr>'Pokyny pro vyplnění'!Oblast_tisku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Antonín Beránek</dc:creator>
  <cp:lastModifiedBy>Kaspřáková Hana</cp:lastModifiedBy>
  <dcterms:created xsi:type="dcterms:W3CDTF">2021-10-14T14:00:09Z</dcterms:created>
  <dcterms:modified xsi:type="dcterms:W3CDTF">2022-02-22T08:39:42Z</dcterms:modified>
</cp:coreProperties>
</file>